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<sst xmlns="http://schemas.openxmlformats.org/spreadsheetml/2006/main" count="780" uniqueCount="306">
  <si>
    <t>Dossier</t>
  </si>
  <si>
    <t>Date</t>
  </si>
  <si>
    <t>Phase</t>
  </si>
  <si>
    <t>Indice</t>
  </si>
  <si>
    <t>MAITRE D'OUVRAGE
Groupement Hospitalier de Territoire (GHT) 21-52
CHU DIJON BOURGOGNE
5 Boulevard Jeanne d'Arc, BP 77908
21079 DIJON Cedex
Tél : 03 80 29 33 80</t>
  </si>
  <si>
    <t>BE FLUIDES : 
    ILTEC
    4 Place de Bourgogne
    42400 SAINT-CHAMOND
    Tél : 04 77 29 72 84</t>
  </si>
  <si>
    <t>ECONOMISTE DE LA CONSTRUCTION : 
    ENGIBAT ECO
    53 Cours Fauriel
    42100 SAINT-ETIENNE
    Tél : 04 77 38 47 83
    Mél : eco@engibat.fr</t>
  </si>
  <si>
    <t>ARCHITECTE : 
    Atelier d'Architecture RIVAT
    53 Cours Fauriel
    42100 SAINT-ETIENNE
    Tél : 04 77 38 01 66
    Mél : archi-ja@rivat-architecte.fr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</si>
  <si>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</si>
  <si>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</si>
  <si>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</si>
  <si>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</si>
  <si>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</si>
  <si>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</si>
  <si>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</si>
  <si>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</si>
  <si>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</si>
  <si>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</si>
  <si>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</si>
  <si>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</si>
  <si>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</si>
  <si>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</si>
  <si>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</si>
  <si>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</si>
  <si>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</si>
  <si>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</si>
  <si>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</si>
  <si>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</si>
  <si>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</si>
  <si>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</si>
  <si>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</si>
  <si>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</si>
  <si>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</si>
  <si>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</si>
  <si>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</si>
  <si>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</si>
  <si>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</si>
  <si>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</si>
  <si>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</si>
  <si>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</si>
  <si>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</t>
  </si>
  <si>
    <t>PEINTURE</t>
  </si>
  <si>
    <t>3.&amp;</t>
  </si>
  <si>
    <t>02.1</t>
  </si>
  <si>
    <t>02.1.1</t>
  </si>
  <si>
    <t>PREPARATIONS</t>
  </si>
  <si>
    <t>02.1.1.1</t>
  </si>
  <si>
    <t>Ratissage sur parois</t>
  </si>
  <si>
    <t>9.T</t>
  </si>
  <si>
    <t>9.L</t>
  </si>
  <si>
    <t xml:space="preserve">Localisation : 
Dans Salles de soin 1 &amp; 2 (gaines sanitaires en partie), Soins et bureautique 1 &amp; 2 (en partie), Médicaments, Cadre, Bureau interne, Salle de repos Pers., Bureaux méd. 1 à 3, Bureaux cons. 1 &amp; 2, Circulation, WC Personnel, Générateurs, Office repas Patients, Salle repas Patients, WC Patients, Vestiaire F, Vestiaire H, Sanitaires PMR, Salle IDE - Réunion, Archives, Secrétariat, Attente brancard, Circulation (en partie), Décochage, Vest. Pers. F, WC Pers., Vest. Pers. H, Magasin consommables, Circulation logistique, Hall logistique, TGBT CHU, Linge propre, Loc. ménage, DASRI/Déchets/Linge sale, Atelier biomédical et Stockage au RDC.
</t>
  </si>
  <si>
    <t>9.M.</t>
  </si>
  <si>
    <t xml:space="preserve">RDC    </t>
  </si>
  <si>
    <t>9.M.A</t>
  </si>
  <si>
    <t>(A)</t>
  </si>
  <si>
    <t>Salle de soin 1 (gaines sanitaires en partie)    7.40*2.70ht =</t>
  </si>
  <si>
    <t xml:space="preserve"> M2</t>
  </si>
  <si>
    <t>Salle de soin 2 (gaines sanitaires en partie)    8.00*2.70ht =</t>
  </si>
  <si>
    <t>Soins et bureautique 1 (en partie)    8.80*2.70ht =</t>
  </si>
  <si>
    <t>Soins et bureautique 2 (en partie)    7.91*2.70ht =</t>
  </si>
  <si>
    <t>Médicaments    26.14*2.55ht =</t>
  </si>
  <si>
    <t>Cadre    15.86*2.55ht =</t>
  </si>
  <si>
    <t>Bureau interne    15.10*2.55ht =</t>
  </si>
  <si>
    <t>Salle de repos Pers.    23.92*2.55ht =</t>
  </si>
  <si>
    <t>Bureau méd. 1    15.18*2.55ht =</t>
  </si>
  <si>
    <t>Bureau méd. 2    15.68*2.55ht =</t>
  </si>
  <si>
    <t>Bureau méd. 3    16.60*2.55ht =</t>
  </si>
  <si>
    <t>Bureau cons. 1    16.58*2.55ht =</t>
  </si>
  <si>
    <t>Bureau cons. 2    16.98*2.55ht =</t>
  </si>
  <si>
    <t>Circulation    25.00*2.70ht =</t>
  </si>
  <si>
    <t>WC Personnel    6.04*2.55ht =</t>
  </si>
  <si>
    <t>Générateurs    15.2*2.55ht =</t>
  </si>
  <si>
    <t>Office repas Patients    15.20*2.55ht =</t>
  </si>
  <si>
    <t>Salle repas Patients    16.50*2.55ht =</t>
  </si>
  <si>
    <t>WC Patients    8.80*2.55ht =</t>
  </si>
  <si>
    <t>Vestiaire F    12.28*2.55ht =</t>
  </si>
  <si>
    <t>Vestiaire H    12.34*2.55ht =</t>
  </si>
  <si>
    <t>Sanitaire PMR    10.02*2.55ht =</t>
  </si>
  <si>
    <t>Salle IDE - Réunion    15.44*2.55ht =</t>
  </si>
  <si>
    <t>Archives    11.80*2.55ht =</t>
  </si>
  <si>
    <t>Secrétariat    14.34*2.55ht =</t>
  </si>
  <si>
    <t>Attente brancard    5.45*2.70ht =</t>
  </si>
  <si>
    <t>Circulation (en partie)    4.20*2.70ht =</t>
  </si>
  <si>
    <t>Décochage    14.64*2.55ht =</t>
  </si>
  <si>
    <t>Vest. Pers. F    25.46*2.55ht =</t>
  </si>
  <si>
    <t>WC Pers.    6.74*2.55ht =</t>
  </si>
  <si>
    <t>Vest. Pers. H    15.00*2.55ht =</t>
  </si>
  <si>
    <t>Magasin consommables    25.32*2.55ht =</t>
  </si>
  <si>
    <t>Circulation logistique    47.52*2.55ht =</t>
  </si>
  <si>
    <t>Hall logistique    6.80*2.55ht =</t>
  </si>
  <si>
    <t>TGBT CHU    7.20*2.55ht =</t>
  </si>
  <si>
    <t>Linge propre    12.90*2.55ht =</t>
  </si>
  <si>
    <t>Loc.ménage    13.06*2.55ht =</t>
  </si>
  <si>
    <t>DASRI/Déchets/Linge sale    16.46*2.55ht =</t>
  </si>
  <si>
    <t>Atelier biomédical    15.96*2.55ht =</t>
  </si>
  <si>
    <t>Stockage    21.82*2.55ht =</t>
  </si>
  <si>
    <t>Embrasures menuiseries extérieures    14u*(1.20+1.80ht)*2*0.20 =</t>
  </si>
  <si>
    <t>9.M.Z</t>
  </si>
  <si>
    <t xml:space="preserve">    A~+5.00 =</t>
  </si>
  <si>
    <t>=</t>
  </si>
  <si>
    <t xml:space="preserve">Déduire menuiseries extérieures    </t>
  </si>
  <si>
    <t>9.M.B</t>
  </si>
  <si>
    <t>(B)</t>
  </si>
  <si>
    <t xml:space="preserve">    -14u*(1.20*1.80ht) =</t>
  </si>
  <si>
    <t xml:space="preserve">    B~+5.00 =</t>
  </si>
  <si>
    <t xml:space="preserve">Déduire menuiseries intérieures    </t>
  </si>
  <si>
    <t>9.M.C</t>
  </si>
  <si>
    <t>(C)</t>
  </si>
  <si>
    <t xml:space="preserve">    -1u*(2.45*2.10ht) =</t>
  </si>
  <si>
    <t xml:space="preserve">    -1u*(2.44*2.10ht) =</t>
  </si>
  <si>
    <t xml:space="preserve">    -1u*(2.34*2.10ht) =</t>
  </si>
  <si>
    <t xml:space="preserve">    -2u*(1.80*2.10ht) =</t>
  </si>
  <si>
    <t xml:space="preserve">    -1u*(1.60*2.10ht) =</t>
  </si>
  <si>
    <t xml:space="preserve">    -2u*(1.50*2.10ht) =</t>
  </si>
  <si>
    <t xml:space="preserve">    -4u*(1.20*2.10ht) =</t>
  </si>
  <si>
    <t xml:space="preserve">    -5u*(1.10*2.10ht) =</t>
  </si>
  <si>
    <t xml:space="preserve">    -43u*(1.00*2.10ht) =</t>
  </si>
  <si>
    <t xml:space="preserve">    -1u*(0.90*2.10ht) =</t>
  </si>
  <si>
    <t xml:space="preserve">    C~+5.00 =</t>
  </si>
  <si>
    <t xml:space="preserve">Déduire cloisons modulaires    </t>
  </si>
  <si>
    <t>9.M.D</t>
  </si>
  <si>
    <t>(D)</t>
  </si>
  <si>
    <t>Secrétariat    -(5.42*2.55ht) =</t>
  </si>
  <si>
    <t>Salle de repos Pers.    -(2.20*2.55ht) =</t>
  </si>
  <si>
    <t>Circulation    -(2.20*2.55ht) =</t>
  </si>
  <si>
    <t>Office repas Patients    -(4.35*2.55ht) =</t>
  </si>
  <si>
    <t>Salle repas Patients    -(8.25*2.55ht) =</t>
  </si>
  <si>
    <t xml:space="preserve">    D~+5.00 =</t>
  </si>
  <si>
    <t>9.&amp;</t>
  </si>
  <si>
    <t>02.1.1.2</t>
  </si>
  <si>
    <t>Ratissage sur plafonds et joues</t>
  </si>
  <si>
    <t xml:space="preserve">Localisation : 
- Sur plafonds en plaques de plâtre perforées dans Accueil, Secrétariat, Circulation (en partie), Zone attente 5 Pers. et Attente brancard au RDC,
- Sur joues en plaques de plâtre dans Salles de soin 1 &amp; 2 au RDC.
</t>
  </si>
  <si>
    <t xml:space="preserve">Sur plafonds RDC    </t>
  </si>
  <si>
    <t>Accueil (HSP 2,70 m)    (4.48*3.35)-(1.75*1.45/2) =</t>
  </si>
  <si>
    <t>Secrétariat (HSP 2,55 m)    (4.38*2.77) =</t>
  </si>
  <si>
    <t>Circulation, Zone attente 5 Pers., Attente brancard (HSP 2,70 m)    (4.35*2.40)+(14.85*1.80)+(11.11*7.51)+(2.94*2.50)-(0.75*0.65)+(1.75*1.45/2)+(21.20*1.83)+(1.90*1.15)+(2.83*2.81)+(4.65*1.80) =</t>
  </si>
  <si>
    <t xml:space="preserve">Sur joues RDC    </t>
  </si>
  <si>
    <t>Salle de soin 1 (HSP 2,55 et 2,70 m)    2.65*0.15ht =</t>
  </si>
  <si>
    <t>Salle de soin 2 (HSP 2,55 et 2,70 m)    2.40*0.15ht =</t>
  </si>
  <si>
    <t>8.&amp;</t>
  </si>
  <si>
    <t>02.1.2</t>
  </si>
  <si>
    <t>02.1.2.1</t>
  </si>
  <si>
    <t>Peinture sur parois - finition satinée</t>
  </si>
  <si>
    <t xml:space="preserve">Localisation : 
Sur l'ensemble des parois ratissées ci-dessus.
</t>
  </si>
  <si>
    <t>Reprendre pos. 02.1.1.1 :
Surface parois ratissées    Z =</t>
  </si>
  <si>
    <t>02.1.2.2</t>
  </si>
  <si>
    <t>..Peinture sur parois - finition satinée - provision chantier</t>
  </si>
  <si>
    <t xml:space="preserve">    </t>
  </si>
  <si>
    <t>02.1.2.3</t>
  </si>
  <si>
    <t>Peinture sur plafonds et joues - finition mate</t>
  </si>
  <si>
    <t xml:space="preserve">Localisation : 
Sur l'ensemble des plafonds et joues ratissés ci-dessus.
</t>
  </si>
  <si>
    <t>Reprendre pos. 02.1.1.2 :
Surface plafonds et joues ratissés    Z =</t>
  </si>
  <si>
    <t>02.1.2.4</t>
  </si>
  <si>
    <t>Peinture sur menuiseries bois</t>
  </si>
  <si>
    <t xml:space="preserve">Localisation : 
- Sur huisseries des portes de distribution,
- Sur trappes de visite des gaines sanitaires et plafonds.
</t>
  </si>
  <si>
    <t>Huisserie porte battante de 1,80 x ht 2,10 m    3u*6.00*0.20dvlp =</t>
  </si>
  <si>
    <t>Huisserie porte battante de 1,70 x ht 2,10 m    2u*5.90*0.20dvlp =</t>
  </si>
  <si>
    <t>Huisserie porte battante de 1,50 x ht 2,10 m    1u*5.70*0.20dvlp =</t>
  </si>
  <si>
    <t>Huisserie porte battante de 1,20 x ht 2,10 m    2u*5.40*0.20dvlp =</t>
  </si>
  <si>
    <t>Huisserie porte battante de 1,10 x ht 2,10 m    (2u+2u)*5.30*0.20dvlp =</t>
  </si>
  <si>
    <t>Huisserie porte battante de 1,00 x ht 2,10 m    (2u+5u+10u+8u+1u)*5.20*0.20dvlp =</t>
  </si>
  <si>
    <t>Huisserie porte coulissante de 1,60 x ht 2,10 m    2u*5.80*0.20dvlp =</t>
  </si>
  <si>
    <t>Huisserie porte coulissante de 1,00 x ht 2,10 m    1u*5.20*0.20dvlp =</t>
  </si>
  <si>
    <t>Huisserie porte gaine de 1,60 x ht 2,10 m    1u*5.80*0.20dvlp =</t>
  </si>
  <si>
    <t>Huisserie porte gaine de 0,90 x ht 2,10 m    1u*5.10*0.20dvlp =</t>
  </si>
  <si>
    <t>Trappes de visite    14*(0.60*0.60)*1.25coef =</t>
  </si>
  <si>
    <t>02.1.2.5</t>
  </si>
  <si>
    <t>Peinture sur canalisations</t>
  </si>
  <si>
    <t>ENS</t>
  </si>
  <si>
    <t xml:space="preserve"> ENS</t>
  </si>
  <si>
    <t>02.1.3</t>
  </si>
  <si>
    <t>REVETEMENT MURAL TEXTURE</t>
  </si>
  <si>
    <t>02.1.3.1</t>
  </si>
  <si>
    <t>Revêtement mural texturé vinyle</t>
  </si>
  <si>
    <t xml:space="preserve">Localisation : 
Dans Salles de soin 1 &amp; 2 (sauf gaines sanitaires), Postes isolés 1 à 8, Soins et bureautique 1 &amp; 2 (en partie), Accueil, Circulation et Zone attente 5 Pers. au RDC. 
</t>
  </si>
  <si>
    <t>Salle de soin 1 (sauf gaines sanitaires)    (70.00*2.70ht)+(25.30*2.55ht) =</t>
  </si>
  <si>
    <t>Salle de soin 2 (sauf gaines sanitaires)    (68.65*2.70ht)+(51.58*2.55ht) =</t>
  </si>
  <si>
    <t>Poste isolé 1    15.64*2.70ht =</t>
  </si>
  <si>
    <t>Poste isolé 2    15.64*2.70ht =</t>
  </si>
  <si>
    <t>Poste isolé 3    14.56*2.70ht =</t>
  </si>
  <si>
    <t>Poste isolé 4    14.52*2.70ht =</t>
  </si>
  <si>
    <t>Poste isolé 5    14.58*2.70ht =</t>
  </si>
  <si>
    <t>Poste isolé 6    14.58*2.70ht =</t>
  </si>
  <si>
    <t>Poste isolé 7    15.08*2.70ht =</t>
  </si>
  <si>
    <t>Poste isolé 8    14.58*2.70ht =</t>
  </si>
  <si>
    <t>Soins et bureautique 1 (en partie)    13.03*2.70ht =</t>
  </si>
  <si>
    <t>Soins et bureautique 2 (en partie)    12.72*2.70ht =</t>
  </si>
  <si>
    <t>Accueil    9.53*2.70ht =</t>
  </si>
  <si>
    <t>Circulation, Zone attente 5 Pers.    (73.43+31.05+1.40)*2.70ht =</t>
  </si>
  <si>
    <t>Embrasures menuiseries extérieures    1u*(1.00+2*2.29ht)*0.20 =</t>
  </si>
  <si>
    <t xml:space="preserve">    2u*(4.20+1.80ht)*2*0.20 =</t>
  </si>
  <si>
    <t xml:space="preserve">    9u*(1.40+1.80ht)*2*0.20 =</t>
  </si>
  <si>
    <t xml:space="preserve">    13u*(1.20+1.80ht)*2*0.20 =</t>
  </si>
  <si>
    <t xml:space="preserve">    -1u*(1.00*2.29ht) =</t>
  </si>
  <si>
    <t xml:space="preserve">    -2u*(4.20*1.80ht) =</t>
  </si>
  <si>
    <t xml:space="preserve">    -9u*(1.40*1.80ht) =</t>
  </si>
  <si>
    <t xml:space="preserve">    -13u*(1.20*1.80ht) =</t>
  </si>
  <si>
    <t xml:space="preserve">    -2u*(1.83*2.10ht) =</t>
  </si>
  <si>
    <t xml:space="preserve">    -4u*(1.70*2.10ht) =</t>
  </si>
  <si>
    <t xml:space="preserve">    -2u*(1.60*2.10ht) =</t>
  </si>
  <si>
    <t xml:space="preserve">    -1u*(1.50*2.10ht) =</t>
  </si>
  <si>
    <t xml:space="preserve">    -1u*(1.10*2.10ht) =</t>
  </si>
  <si>
    <t xml:space="preserve">    -12u*(1.00*2.10ht) =</t>
  </si>
  <si>
    <t>Salle de soin 1    -(31.95*2.70ht)-(13.50*2.55ht) =</t>
  </si>
  <si>
    <t>Salle de soin 2    -(36.15*2.70ht)-(17.10*2.55ht) =</t>
  </si>
  <si>
    <t>Poste isolé 1    -7.15*2.70ht =</t>
  </si>
  <si>
    <t>Poste isolé 2    -7.15*2.70ht =</t>
  </si>
  <si>
    <t>Poste isolé 3    -6.90*2.70ht =</t>
  </si>
  <si>
    <t>Poste isolé 4    -6.90*2.70ht =</t>
  </si>
  <si>
    <t>Poste isolé 5    -6.30*2.70ht =</t>
  </si>
  <si>
    <t>Poste isolé 6    -10.95*2.70ht =</t>
  </si>
  <si>
    <t>Poste isolé 7    -10.95*2.70ht =</t>
  </si>
  <si>
    <t>Poste isolé 8    -6.30*2.70ht =</t>
  </si>
  <si>
    <t>Soins et bureautique 1    -13.03*2.70ht =</t>
  </si>
  <si>
    <t>Soins et bureautique 2    -12.75*2.55ht =</t>
  </si>
  <si>
    <t>Accueil    -2.75*2.70ht =</t>
  </si>
  <si>
    <t>Circulation, Zone attente 5 Pers.    -6.70*2.70ht =</t>
  </si>
  <si>
    <t>02.1.3.2</t>
  </si>
  <si>
    <t>..Revêtement mural texturé vinyle - provision chantier</t>
  </si>
  <si>
    <t>02.1.4</t>
  </si>
  <si>
    <t>NETTOYAGE</t>
  </si>
  <si>
    <t>8.T</t>
  </si>
  <si>
    <t>02.1.4.1</t>
  </si>
  <si>
    <t>Nettoyages intermédiaires de chantier (2 passages)</t>
  </si>
  <si>
    <t>02.1.4.2</t>
  </si>
  <si>
    <t>Nettoyage OPR</t>
  </si>
  <si>
    <t>02.1.4.3</t>
  </si>
  <si>
    <t>Nettoyage de réception final</t>
  </si>
  <si>
    <t>Total H.T. :</t>
  </si>
  <si>
    <t>Total T.V.A. (20%) :</t>
  </si>
  <si>
    <t>Total T.T.C. :</t>
  </si>
  <si>
    <t>RECAPITULATIF
Lot n°02 PEINTURE</t>
  </si>
  <si>
    <t>RECAPITULATIF DES CHAPITRES</t>
  </si>
  <si>
    <t>02.1 - PEINTURE</t>
  </si>
  <si>
    <t>Total du lot PEINTURE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</si>
  <si>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</si>
  <si>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</si>
  <si>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</si>
  <si>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</si>
  <si>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</si>
  <si>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</si>
  <si>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</si>
  <si>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</si>
  <si>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</si>
  <si>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</si>
  <si>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</si>
  <si>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</si>
  <si>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</si>
  <si>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</si>
  <si>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</si>
  <si>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</si>
  <si>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</si>
  <si>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</si>
  <si>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</si>
  <si>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</si>
  <si>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</si>
  <si>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</si>
  <si>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</si>
  <si>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</si>
  <si>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</si>
  <si>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</si>
  <si>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</si>
  <si>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</si>
  <si>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</si>
  <si>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Aménagement d'un centre de dialyse</t>
  </si>
  <si>
    <t>1649.2</t>
  </si>
  <si>
    <t>29/01/2026</t>
  </si>
  <si>
    <t>PRO</t>
  </si>
  <si>
    <t>A</t>
  </si>
  <si>
    <t>Zone des Longènes - Lot04</t>
  </si>
  <si>
    <t>21000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</si>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</sst>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"/>
    <numFmt numFmtId="165" formatCode="0.00%"/>
    <numFmt numFmtId="166" formatCode="#,##0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sz val="6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3" fillId="0" borderId="9" xfId="0" applyFont="1" applyBorder="1" applyAlignment="1">
      <alignment horizontal="right" vertical="top" wrapText="1"/>
    </xf>
    <xf numFmtId="164" fontId="13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vertical="top" wrapText="1"/>
      <protection locked="0"/>
    </xf>
    <xf numFmtId="164" fontId="11" fillId="0" borderId="9" xfId="0" applyNumberFormat="1" applyFont="1" applyBorder="1" applyAlignment="1">
      <alignment vertical="top" wrapText="1"/>
    </xf>
    <xf numFmtId="165" fontId="5" fillId="0" borderId="0" xfId="0" applyNumberFormat="1" applyFont="1" applyAlignment="1">
      <alignment horizontal="right" vertical="top" wrapText="1"/>
    </xf>
    <xf numFmtId="0" fontId="14" fillId="0" borderId="11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left" vertical="top" wrapText="1"/>
    </xf>
    <xf numFmtId="164" fontId="13" fillId="0" borderId="2" xfId="0" applyNumberFormat="1" applyFont="1" applyBorder="1" applyAlignment="1">
      <alignment horizontal="right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0" xfId="0" applyNumberFormat="1" applyFont="1" applyAlignment="1">
      <alignment horizontal="left" vertical="top" wrapText="1"/>
    </xf>
    <xf numFmtId="166" fontId="13" fillId="0" borderId="9" xfId="0" applyNumberFormat="1" applyFont="1" applyBorder="1" applyAlignment="1">
      <alignment horizontal="right" vertical="top" wrapText="1"/>
    </xf>
    <xf numFmtId="166" fontId="13" fillId="0" borderId="0" xfId="0" applyNumberFormat="1" applyFont="1" applyAlignment="1">
      <alignment horizontal="right" vertical="top" wrapText="1"/>
    </xf>
    <xf numFmtId="166" fontId="13" fillId="0" borderId="0" xfId="0" applyNumberFormat="1" applyFont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2" xfId="0" applyFont="1" applyBorder="1" applyAlignment="1">
      <alignment horizontal="right" vertical="top" wrapText="1"/>
    </xf>
    <xf numFmtId="0" fontId="16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167" fontId="16" fillId="0" borderId="7" xfId="0" applyNumberFormat="1" applyFont="1" applyBorder="1" applyAlignment="1">
      <alignment horizontal="right" vertical="top" wrapText="1"/>
    </xf>
    <xf numFmtId="167" fontId="16" fillId="0" borderId="8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167" fontId="16" fillId="0" borderId="0" xfId="0" applyNumberFormat="1" applyFont="1" applyAlignment="1">
      <alignment horizontal="right" vertical="top" wrapText="1"/>
    </xf>
    <xf numFmtId="167" fontId="16" fillId="0" borderId="5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5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5" fontId="6" fillId="0" borderId="11" xfId="0" applyNumberFormat="1" applyFont="1" applyBorder="1" applyAlignment="1">
      <alignment horizontal="right" vertical="top" wrapText="1"/>
    </xf>
    <xf numFmtId="165" fontId="6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9525</xdr:rowOff>
    </xdr:from>
    <xdr:to>
      <xdr:col>6</xdr:col>
      <xdr:colOff>527550</xdr:colOff>
      <xdr:row>9</xdr:row>
      <xdr:rowOff>95886</xdr:rowOff>
    </xdr:to>
    <xdr:pic>
      <xdr:nvPicPr>
        <xdr:cNvPr id="2" name="Picture 1" descr="{0d8d2c80-25de-4ed4-a349-f709e4da7097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123825"/>
          <a:ext cx="1080000" cy="100076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962445</xdr:colOff>
      <xdr:row>44</xdr:row>
      <xdr:rowOff>114043</xdr:rowOff>
    </xdr:to>
    <xdr:pic>
      <xdr:nvPicPr>
        <xdr:cNvPr id="3" name="Picture 2" descr="{3cc5192c-786b-4fd0-806a-1b6e700d4a7a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086100"/>
          <a:ext cx="3610395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52388</xdr:rowOff>
    </xdr:from>
    <xdr:to>
      <xdr:col>4</xdr:col>
      <xdr:colOff>922337</xdr:colOff>
      <xdr:row>55</xdr:row>
      <xdr:rowOff>54639</xdr:rowOff>
    </xdr:to>
    <xdr:pic>
      <xdr:nvPicPr>
        <xdr:cNvPr id="4" name="Picture 3" descr="{7bfa275c-0175-4595-be3f-a8b236e945b9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767388"/>
          <a:ext cx="889000" cy="573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12" t="s">
        <v>7</v>
      </c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12" t="s">
        <v>6</v>
      </c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12" t="s">
        <v>5</v>
      </c>
      <c r="C80" s="6"/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B80:C86"/>
    <mergeCell ref="B73:C79"/>
    <mergeCell ref="B66:C72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22"/>
  <sheetViews>
    <sheetView showGridLines="0" tabSelected="1" workbookViewId="0">
      <pane ySplit="3" topLeftCell="A4" activePane="bottomLeft" state="frozen"/>
      <selection pane="bottomLeft" activeCell="J9" sqref="J9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>
      <c r="A3" s="7" t="s">
        <v>25</v>
      </c>
      <c r="B3" s="26" t="s">
        <v>26</v>
      </c>
      <c r="C3" s="26" t="s">
        <v>27</v>
      </c>
      <c r="D3" s="26" t="s">
        <v>28</v>
      </c>
      <c r="E3" s="26"/>
      <c r="F3" s="26"/>
      <c r="G3" s="26" t="s">
        <v>14</v>
      </c>
      <c r="H3" s="26" t="s">
        <v>29</v>
      </c>
      <c r="I3" s="26" t="s">
        <v>30</v>
      </c>
      <c r="J3" s="26" t="s">
        <v>31</v>
      </c>
      <c r="K3" s="26" t="s">
        <v>32</v>
      </c>
      <c r="L3" s="26" t="s">
        <v>33</v>
      </c>
      <c r="M3" s="26" t="s">
        <v>34</v>
      </c>
      <c r="N3" s="26" t="s">
        <v>35</v>
      </c>
      <c r="O3" s="26" t="s">
        <v>36</v>
      </c>
      <c r="P3" s="26" t="s">
        <v>37</v>
      </c>
      <c r="Q3" s="26" t="s">
        <v>38</v>
      </c>
      <c r="R3" s="26" t="s">
        <v>39</v>
      </c>
    </row>
    <row r="4" spans="1:18" ht="15.75" customHeight="1">
      <c r="A4" s="7">
        <v>2</v>
      </c>
      <c r="B4" s="27" t="s">
        <v>40</v>
      </c>
      <c r="C4" s="27"/>
      <c r="D4" s="28" t="s">
        <v>41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42</v>
      </c>
    </row>
    <row r="7" spans="1:18" ht="15.75" customHeight="1">
      <c r="A7" s="7">
        <v>3</v>
      </c>
      <c r="B7" s="30" t="s">
        <v>43</v>
      </c>
      <c r="C7" s="30"/>
      <c r="D7" s="31" t="s">
        <v>41</v>
      </c>
      <c r="E7" s="31"/>
      <c r="F7" s="31"/>
      <c r="G7" s="31"/>
      <c r="H7" s="31"/>
      <c r="I7" s="31"/>
      <c r="J7" s="31"/>
      <c r="K7" s="32"/>
      <c r="L7" s="7"/>
    </row>
    <row r="8" spans="1:18">
      <c r="A8" s="7">
        <v>8</v>
      </c>
      <c r="B8" s="33" t="s">
        <v>44</v>
      </c>
      <c r="C8" s="33"/>
      <c r="D8" s="34" t="s">
        <v>45</v>
      </c>
      <c r="E8" s="34"/>
      <c r="F8" s="34"/>
      <c r="K8" s="35"/>
      <c r="L8" s="7"/>
    </row>
    <row r="9" spans="1:18">
      <c r="A9" s="7">
        <v>9</v>
      </c>
      <c r="B9" s="33" t="s">
        <v>46</v>
      </c>
      <c r="C9" s="33"/>
      <c r="D9" s="36" t="s">
        <v>47</v>
      </c>
      <c r="E9" s="37"/>
      <c r="F9" s="37"/>
      <c r="G9" s="38" t="s">
        <v>13</v>
      </c>
      <c r="H9" s="39">
        <v>1320</v>
      </c>
      <c r="I9" s="39"/>
      <c r="J9" s="40"/>
      <c r="K9" s="41">
        <f>IF(AND(H9= "",I9= ""), 0, ROUND(ROUND(J9, 2) * ROUND(IF(I9="",H9,I9),  2), 2))</f>
        <v/>
      </c>
      <c r="L9" s="7"/>
      <c r="N9" s="42">
        <v>0.2</v>
      </c>
    </row>
    <row r="10" spans="1:18" hidden="1">
      <c r="A10" s="7" t="s">
        <v>48</v>
      </c>
    </row>
    <row r="11" spans="1:18" ht="101.25" customHeight="1">
      <c r="A11" s="7" t="s">
        <v>49</v>
      </c>
      <c r="B11" s="43"/>
      <c r="C11" s="43"/>
      <c r="D11" s="43" t="s">
        <v>50</v>
      </c>
      <c r="E11" s="43"/>
      <c r="F11" s="43"/>
      <c r="G11" s="43"/>
      <c r="H11" s="43"/>
      <c r="I11" s="43"/>
      <c r="J11" s="43"/>
      <c r="K11" s="43"/>
    </row>
    <row r="12" spans="1:18">
      <c r="A12" s="7" t="s">
        <v>51</v>
      </c>
      <c r="B12" s="33"/>
      <c r="C12" s="33"/>
      <c r="D12" s="44" t="s">
        <v>52</v>
      </c>
      <c r="K12" s="37"/>
    </row>
    <row r="13" spans="1:18" ht="22.5" customHeight="1">
      <c r="A13" s="7" t="s">
        <v>53</v>
      </c>
      <c r="B13" s="33" t="s">
        <v>54</v>
      </c>
      <c r="C13" s="33"/>
      <c r="D13" s="44" t="s">
        <v>55</v>
      </c>
      <c r="E13" s="45">
        <v>19.98</v>
      </c>
      <c r="F13" s="46" t="s">
        <v>56</v>
      </c>
      <c r="K13" s="37"/>
    </row>
    <row r="14" spans="1:18" ht="22.5" customHeight="1">
      <c r="A14" s="7" t="s">
        <v>53</v>
      </c>
      <c r="B14" s="33" t="s">
        <v>54</v>
      </c>
      <c r="C14" s="33"/>
      <c r="D14" s="44" t="s">
        <v>57</v>
      </c>
      <c r="E14" s="45">
        <v>21.6</v>
      </c>
      <c r="F14" s="46" t="s">
        <v>56</v>
      </c>
      <c r="K14" s="37"/>
    </row>
    <row r="15" spans="1:18">
      <c r="A15" s="7" t="s">
        <v>53</v>
      </c>
      <c r="B15" s="33" t="s">
        <v>54</v>
      </c>
      <c r="C15" s="33"/>
      <c r="D15" s="44" t="s">
        <v>58</v>
      </c>
      <c r="E15" s="45">
        <v>23.76</v>
      </c>
      <c r="F15" s="46" t="s">
        <v>56</v>
      </c>
      <c r="K15" s="37"/>
    </row>
    <row r="16" spans="1:18">
      <c r="A16" s="7" t="s">
        <v>53</v>
      </c>
      <c r="B16" s="33" t="s">
        <v>54</v>
      </c>
      <c r="C16" s="33"/>
      <c r="D16" s="44" t="s">
        <v>59</v>
      </c>
      <c r="E16" s="45">
        <v>21.36</v>
      </c>
      <c r="F16" s="46" t="s">
        <v>56</v>
      </c>
      <c r="K16" s="37"/>
    </row>
    <row r="17" spans="1:11">
      <c r="A17" s="7" t="s">
        <v>53</v>
      </c>
      <c r="B17" s="33" t="s">
        <v>54</v>
      </c>
      <c r="C17" s="33"/>
      <c r="D17" s="44" t="s">
        <v>60</v>
      </c>
      <c r="E17" s="45">
        <v>66.66</v>
      </c>
      <c r="F17" s="46" t="s">
        <v>56</v>
      </c>
      <c r="K17" s="37"/>
    </row>
    <row r="18" spans="1:11">
      <c r="A18" s="7" t="s">
        <v>53</v>
      </c>
      <c r="B18" s="33" t="s">
        <v>54</v>
      </c>
      <c r="C18" s="33"/>
      <c r="D18" s="44" t="s">
        <v>61</v>
      </c>
      <c r="E18" s="45">
        <v>40.44</v>
      </c>
      <c r="F18" s="46" t="s">
        <v>56</v>
      </c>
      <c r="K18" s="37"/>
    </row>
    <row r="19" spans="1:11">
      <c r="A19" s="7" t="s">
        <v>53</v>
      </c>
      <c r="B19" s="33" t="s">
        <v>54</v>
      </c>
      <c r="C19" s="33"/>
      <c r="D19" s="44" t="s">
        <v>62</v>
      </c>
      <c r="E19" s="45">
        <v>38.51</v>
      </c>
      <c r="F19" s="46" t="s">
        <v>56</v>
      </c>
      <c r="K19" s="37"/>
    </row>
    <row r="20" spans="1:11">
      <c r="A20" s="7" t="s">
        <v>53</v>
      </c>
      <c r="B20" s="33" t="s">
        <v>54</v>
      </c>
      <c r="C20" s="33"/>
      <c r="D20" s="44" t="s">
        <v>63</v>
      </c>
      <c r="E20" s="45">
        <v>61</v>
      </c>
      <c r="F20" s="46" t="s">
        <v>56</v>
      </c>
      <c r="K20" s="37"/>
    </row>
    <row r="21" spans="1:11">
      <c r="A21" s="7" t="s">
        <v>53</v>
      </c>
      <c r="B21" s="33" t="s">
        <v>54</v>
      </c>
      <c r="C21" s="33"/>
      <c r="D21" s="44" t="s">
        <v>64</v>
      </c>
      <c r="E21" s="45">
        <v>38.71</v>
      </c>
      <c r="F21" s="46" t="s">
        <v>56</v>
      </c>
      <c r="K21" s="37"/>
    </row>
    <row r="22" spans="1:11">
      <c r="A22" s="7" t="s">
        <v>53</v>
      </c>
      <c r="B22" s="33" t="s">
        <v>54</v>
      </c>
      <c r="C22" s="33"/>
      <c r="D22" s="44" t="s">
        <v>65</v>
      </c>
      <c r="E22" s="45">
        <v>39.98</v>
      </c>
      <c r="F22" s="46" t="s">
        <v>56</v>
      </c>
      <c r="K22" s="37"/>
    </row>
    <row r="23" spans="1:11">
      <c r="A23" s="7" t="s">
        <v>53</v>
      </c>
      <c r="B23" s="33" t="s">
        <v>54</v>
      </c>
      <c r="C23" s="33"/>
      <c r="D23" s="44" t="s">
        <v>66</v>
      </c>
      <c r="E23" s="45">
        <v>42.33</v>
      </c>
      <c r="F23" s="46" t="s">
        <v>56</v>
      </c>
      <c r="K23" s="37"/>
    </row>
    <row r="24" spans="1:11">
      <c r="A24" s="7" t="s">
        <v>53</v>
      </c>
      <c r="B24" s="33" t="s">
        <v>54</v>
      </c>
      <c r="C24" s="33"/>
      <c r="D24" s="44" t="s">
        <v>67</v>
      </c>
      <c r="E24" s="45">
        <v>42.28</v>
      </c>
      <c r="F24" s="46" t="s">
        <v>56</v>
      </c>
      <c r="K24" s="37"/>
    </row>
    <row r="25" spans="1:11">
      <c r="A25" s="7" t="s">
        <v>53</v>
      </c>
      <c r="B25" s="33" t="s">
        <v>54</v>
      </c>
      <c r="C25" s="33"/>
      <c r="D25" s="44" t="s">
        <v>68</v>
      </c>
      <c r="E25" s="45">
        <v>43.3</v>
      </c>
      <c r="F25" s="46" t="s">
        <v>56</v>
      </c>
      <c r="K25" s="37"/>
    </row>
    <row r="26" spans="1:11">
      <c r="A26" s="7" t="s">
        <v>53</v>
      </c>
      <c r="B26" s="33" t="s">
        <v>54</v>
      </c>
      <c r="C26" s="33"/>
      <c r="D26" s="44" t="s">
        <v>69</v>
      </c>
      <c r="E26" s="45">
        <v>67.5</v>
      </c>
      <c r="F26" s="46" t="s">
        <v>56</v>
      </c>
      <c r="K26" s="37"/>
    </row>
    <row r="27" spans="1:11">
      <c r="A27" s="7" t="s">
        <v>53</v>
      </c>
      <c r="B27" s="33" t="s">
        <v>54</v>
      </c>
      <c r="C27" s="33"/>
      <c r="D27" s="44" t="s">
        <v>70</v>
      </c>
      <c r="E27" s="45">
        <v>15.4</v>
      </c>
      <c r="F27" s="46" t="s">
        <v>56</v>
      </c>
      <c r="K27" s="37"/>
    </row>
    <row r="28" spans="1:11">
      <c r="A28" s="7" t="s">
        <v>53</v>
      </c>
      <c r="B28" s="33" t="s">
        <v>54</v>
      </c>
      <c r="C28" s="33"/>
      <c r="D28" s="44" t="s">
        <v>71</v>
      </c>
      <c r="E28" s="45">
        <v>38.76</v>
      </c>
      <c r="F28" s="46" t="s">
        <v>56</v>
      </c>
      <c r="K28" s="37"/>
    </row>
    <row r="29" spans="1:11">
      <c r="A29" s="7" t="s">
        <v>53</v>
      </c>
      <c r="B29" s="33" t="s">
        <v>54</v>
      </c>
      <c r="C29" s="33"/>
      <c r="D29" s="44" t="s">
        <v>72</v>
      </c>
      <c r="E29" s="45">
        <v>38.76</v>
      </c>
      <c r="F29" s="46" t="s">
        <v>56</v>
      </c>
      <c r="K29" s="37"/>
    </row>
    <row r="30" spans="1:11">
      <c r="A30" s="7" t="s">
        <v>53</v>
      </c>
      <c r="B30" s="33" t="s">
        <v>54</v>
      </c>
      <c r="C30" s="33"/>
      <c r="D30" s="44" t="s">
        <v>73</v>
      </c>
      <c r="E30" s="45">
        <v>42.08</v>
      </c>
      <c r="F30" s="46" t="s">
        <v>56</v>
      </c>
      <c r="K30" s="37"/>
    </row>
    <row r="31" spans="1:11">
      <c r="A31" s="7" t="s">
        <v>53</v>
      </c>
      <c r="B31" s="33" t="s">
        <v>54</v>
      </c>
      <c r="C31" s="33"/>
      <c r="D31" s="44" t="s">
        <v>74</v>
      </c>
      <c r="E31" s="45">
        <v>22.44</v>
      </c>
      <c r="F31" s="46" t="s">
        <v>56</v>
      </c>
      <c r="K31" s="37"/>
    </row>
    <row r="32" spans="1:11">
      <c r="A32" s="7" t="s">
        <v>53</v>
      </c>
      <c r="B32" s="33" t="s">
        <v>54</v>
      </c>
      <c r="C32" s="33"/>
      <c r="D32" s="44" t="s">
        <v>75</v>
      </c>
      <c r="E32" s="45">
        <v>31.31</v>
      </c>
      <c r="F32" s="46" t="s">
        <v>56</v>
      </c>
      <c r="K32" s="37"/>
    </row>
    <row r="33" spans="1:11">
      <c r="A33" s="7" t="s">
        <v>53</v>
      </c>
      <c r="B33" s="33" t="s">
        <v>54</v>
      </c>
      <c r="C33" s="33"/>
      <c r="D33" s="44" t="s">
        <v>76</v>
      </c>
      <c r="E33" s="45">
        <v>31.47</v>
      </c>
      <c r="F33" s="46" t="s">
        <v>56</v>
      </c>
      <c r="K33" s="37"/>
    </row>
    <row r="34" spans="1:11">
      <c r="A34" s="7" t="s">
        <v>53</v>
      </c>
      <c r="B34" s="33" t="s">
        <v>54</v>
      </c>
      <c r="C34" s="33"/>
      <c r="D34" s="44" t="s">
        <v>77</v>
      </c>
      <c r="E34" s="45">
        <v>25.55</v>
      </c>
      <c r="F34" s="46" t="s">
        <v>56</v>
      </c>
      <c r="K34" s="37"/>
    </row>
    <row r="35" spans="1:11">
      <c r="A35" s="7" t="s">
        <v>53</v>
      </c>
      <c r="B35" s="33" t="s">
        <v>54</v>
      </c>
      <c r="C35" s="33"/>
      <c r="D35" s="44" t="s">
        <v>78</v>
      </c>
      <c r="E35" s="45">
        <v>39.37</v>
      </c>
      <c r="F35" s="46" t="s">
        <v>56</v>
      </c>
      <c r="K35" s="37"/>
    </row>
    <row r="36" spans="1:11">
      <c r="A36" s="7" t="s">
        <v>53</v>
      </c>
      <c r="B36" s="33" t="s">
        <v>54</v>
      </c>
      <c r="C36" s="33"/>
      <c r="D36" s="44" t="s">
        <v>79</v>
      </c>
      <c r="E36" s="45">
        <v>30.09</v>
      </c>
      <c r="F36" s="46" t="s">
        <v>56</v>
      </c>
      <c r="K36" s="37"/>
    </row>
    <row r="37" spans="1:11">
      <c r="A37" s="7" t="s">
        <v>53</v>
      </c>
      <c r="B37" s="33" t="s">
        <v>54</v>
      </c>
      <c r="C37" s="33"/>
      <c r="D37" s="44" t="s">
        <v>80</v>
      </c>
      <c r="E37" s="45">
        <v>36.57</v>
      </c>
      <c r="F37" s="46" t="s">
        <v>56</v>
      </c>
      <c r="K37" s="37"/>
    </row>
    <row r="38" spans="1:11">
      <c r="A38" s="7" t="s">
        <v>53</v>
      </c>
      <c r="B38" s="33" t="s">
        <v>54</v>
      </c>
      <c r="C38" s="33"/>
      <c r="D38" s="44" t="s">
        <v>81</v>
      </c>
      <c r="E38" s="45">
        <v>14.72</v>
      </c>
      <c r="F38" s="46" t="s">
        <v>56</v>
      </c>
      <c r="K38" s="37"/>
    </row>
    <row r="39" spans="1:11">
      <c r="A39" s="7" t="s">
        <v>53</v>
      </c>
      <c r="B39" s="33" t="s">
        <v>54</v>
      </c>
      <c r="C39" s="33"/>
      <c r="D39" s="44" t="s">
        <v>82</v>
      </c>
      <c r="E39" s="45">
        <v>11.34</v>
      </c>
      <c r="F39" s="46" t="s">
        <v>56</v>
      </c>
      <c r="K39" s="37"/>
    </row>
    <row r="40" spans="1:11">
      <c r="A40" s="7" t="s">
        <v>53</v>
      </c>
      <c r="B40" s="33" t="s">
        <v>54</v>
      </c>
      <c r="C40" s="33"/>
      <c r="D40" s="44" t="s">
        <v>83</v>
      </c>
      <c r="E40" s="45">
        <v>37.33</v>
      </c>
      <c r="F40" s="46" t="s">
        <v>56</v>
      </c>
      <c r="K40" s="37"/>
    </row>
    <row r="41" spans="1:11">
      <c r="A41" s="7" t="s">
        <v>53</v>
      </c>
      <c r="B41" s="33" t="s">
        <v>54</v>
      </c>
      <c r="C41" s="33"/>
      <c r="D41" s="44" t="s">
        <v>84</v>
      </c>
      <c r="E41" s="45">
        <v>64.92</v>
      </c>
      <c r="F41" s="46" t="s">
        <v>56</v>
      </c>
      <c r="K41" s="37"/>
    </row>
    <row r="42" spans="1:11">
      <c r="A42" s="7" t="s">
        <v>53</v>
      </c>
      <c r="B42" s="33" t="s">
        <v>54</v>
      </c>
      <c r="C42" s="33"/>
      <c r="D42" s="44" t="s">
        <v>85</v>
      </c>
      <c r="E42" s="45">
        <v>17.19</v>
      </c>
      <c r="F42" s="46" t="s">
        <v>56</v>
      </c>
      <c r="K42" s="37"/>
    </row>
    <row r="43" spans="1:11">
      <c r="A43" s="7" t="s">
        <v>53</v>
      </c>
      <c r="B43" s="33" t="s">
        <v>54</v>
      </c>
      <c r="C43" s="33"/>
      <c r="D43" s="44" t="s">
        <v>86</v>
      </c>
      <c r="E43" s="45">
        <v>38.25</v>
      </c>
      <c r="F43" s="46" t="s">
        <v>56</v>
      </c>
      <c r="K43" s="37"/>
    </row>
    <row r="44" spans="1:11">
      <c r="A44" s="7" t="s">
        <v>53</v>
      </c>
      <c r="B44" s="33" t="s">
        <v>54</v>
      </c>
      <c r="C44" s="33"/>
      <c r="D44" s="44" t="s">
        <v>87</v>
      </c>
      <c r="E44" s="45">
        <v>64.56999999999999</v>
      </c>
      <c r="F44" s="46" t="s">
        <v>56</v>
      </c>
      <c r="K44" s="37"/>
    </row>
    <row r="45" spans="1:11">
      <c r="A45" s="7" t="s">
        <v>53</v>
      </c>
      <c r="B45" s="33" t="s">
        <v>54</v>
      </c>
      <c r="C45" s="33"/>
      <c r="D45" s="44" t="s">
        <v>88</v>
      </c>
      <c r="E45" s="45">
        <v>121.18</v>
      </c>
      <c r="F45" s="46" t="s">
        <v>56</v>
      </c>
      <c r="K45" s="37"/>
    </row>
    <row r="46" spans="1:11">
      <c r="A46" s="7" t="s">
        <v>53</v>
      </c>
      <c r="B46" s="33" t="s">
        <v>54</v>
      </c>
      <c r="C46" s="33"/>
      <c r="D46" s="44" t="s">
        <v>89</v>
      </c>
      <c r="E46" s="45">
        <v>17.34</v>
      </c>
      <c r="F46" s="46" t="s">
        <v>56</v>
      </c>
      <c r="K46" s="37"/>
    </row>
    <row r="47" spans="1:11">
      <c r="A47" s="7" t="s">
        <v>53</v>
      </c>
      <c r="B47" s="33" t="s">
        <v>54</v>
      </c>
      <c r="C47" s="33"/>
      <c r="D47" s="44" t="s">
        <v>90</v>
      </c>
      <c r="E47" s="45">
        <v>18.36</v>
      </c>
      <c r="F47" s="46" t="s">
        <v>56</v>
      </c>
      <c r="K47" s="37"/>
    </row>
    <row r="48" spans="1:11">
      <c r="A48" s="7" t="s">
        <v>53</v>
      </c>
      <c r="B48" s="33" t="s">
        <v>54</v>
      </c>
      <c r="C48" s="33"/>
      <c r="D48" s="44" t="s">
        <v>91</v>
      </c>
      <c r="E48" s="45">
        <v>32.9</v>
      </c>
      <c r="F48" s="46" t="s">
        <v>56</v>
      </c>
      <c r="K48" s="37"/>
    </row>
    <row r="49" spans="1:11">
      <c r="A49" s="7" t="s">
        <v>53</v>
      </c>
      <c r="B49" s="33" t="s">
        <v>54</v>
      </c>
      <c r="C49" s="33"/>
      <c r="D49" s="44" t="s">
        <v>92</v>
      </c>
      <c r="E49" s="45">
        <v>33.3</v>
      </c>
      <c r="F49" s="46" t="s">
        <v>56</v>
      </c>
      <c r="K49" s="37"/>
    </row>
    <row r="50" spans="1:11">
      <c r="A50" s="7" t="s">
        <v>53</v>
      </c>
      <c r="B50" s="33" t="s">
        <v>54</v>
      </c>
      <c r="C50" s="33"/>
      <c r="D50" s="44" t="s">
        <v>93</v>
      </c>
      <c r="E50" s="45">
        <v>41.97</v>
      </c>
      <c r="F50" s="46" t="s">
        <v>56</v>
      </c>
      <c r="K50" s="37"/>
    </row>
    <row r="51" spans="1:11">
      <c r="A51" s="7" t="s">
        <v>53</v>
      </c>
      <c r="B51" s="33" t="s">
        <v>54</v>
      </c>
      <c r="C51" s="33"/>
      <c r="D51" s="44" t="s">
        <v>94</v>
      </c>
      <c r="E51" s="45">
        <v>40.7</v>
      </c>
      <c r="F51" s="46" t="s">
        <v>56</v>
      </c>
      <c r="K51" s="37"/>
    </row>
    <row r="52" spans="1:11">
      <c r="A52" s="7" t="s">
        <v>53</v>
      </c>
      <c r="B52" s="33" t="s">
        <v>54</v>
      </c>
      <c r="C52" s="33"/>
      <c r="D52" s="44" t="s">
        <v>95</v>
      </c>
      <c r="E52" s="45">
        <v>55.64</v>
      </c>
      <c r="F52" s="46" t="s">
        <v>56</v>
      </c>
      <c r="K52" s="37"/>
    </row>
    <row r="53" spans="1:11" ht="22.5" customHeight="1">
      <c r="A53" s="7" t="s">
        <v>53</v>
      </c>
      <c r="B53" s="33" t="s">
        <v>54</v>
      </c>
      <c r="C53" s="33"/>
      <c r="D53" s="44" t="s">
        <v>96</v>
      </c>
      <c r="E53" s="45">
        <v>16.8</v>
      </c>
      <c r="F53" s="46" t="s">
        <v>56</v>
      </c>
      <c r="K53" s="37"/>
    </row>
    <row r="54" spans="1:11">
      <c r="A54" s="7" t="s">
        <v>97</v>
      </c>
      <c r="B54" s="33"/>
      <c r="C54" s="33"/>
      <c r="D54" s="44" t="s">
        <v>98</v>
      </c>
      <c r="E54" s="47" t="s">
        <v>99</v>
      </c>
      <c r="H54" s="48">
        <v>1550</v>
      </c>
      <c r="J54" s="49" t="s">
        <v>56</v>
      </c>
      <c r="K54" s="37"/>
    </row>
    <row r="55" spans="1:11">
      <c r="A55" s="7" t="s">
        <v>51</v>
      </c>
      <c r="B55" s="33"/>
      <c r="C55" s="33"/>
      <c r="D55" s="44" t="s">
        <v>100</v>
      </c>
      <c r="K55" s="37"/>
    </row>
    <row r="56" spans="1:11">
      <c r="A56" s="7" t="s">
        <v>101</v>
      </c>
      <c r="B56" s="33" t="s">
        <v>102</v>
      </c>
      <c r="C56" s="33"/>
      <c r="D56" s="44" t="s">
        <v>103</v>
      </c>
      <c r="E56" s="45">
        <v>-30.24</v>
      </c>
      <c r="F56" s="46" t="s">
        <v>56</v>
      </c>
      <c r="K56" s="37"/>
    </row>
    <row r="57" spans="1:11">
      <c r="A57" s="7" t="s">
        <v>97</v>
      </c>
      <c r="B57" s="33"/>
      <c r="C57" s="33"/>
      <c r="D57" s="44" t="s">
        <v>104</v>
      </c>
      <c r="E57" s="47" t="s">
        <v>99</v>
      </c>
      <c r="H57" s="48">
        <v>-30</v>
      </c>
      <c r="J57" s="49" t="s">
        <v>56</v>
      </c>
      <c r="K57" s="37"/>
    </row>
    <row r="58" spans="1:11">
      <c r="A58" s="7" t="s">
        <v>51</v>
      </c>
      <c r="B58" s="33"/>
      <c r="C58" s="33"/>
      <c r="D58" s="44" t="s">
        <v>105</v>
      </c>
      <c r="K58" s="37"/>
    </row>
    <row r="59" spans="1:11">
      <c r="A59" s="7" t="s">
        <v>106</v>
      </c>
      <c r="B59" s="33" t="s">
        <v>107</v>
      </c>
      <c r="C59" s="33"/>
      <c r="D59" s="44" t="s">
        <v>108</v>
      </c>
      <c r="E59" s="45">
        <v>-5.15</v>
      </c>
      <c r="F59" s="46" t="s">
        <v>56</v>
      </c>
      <c r="K59" s="37"/>
    </row>
    <row r="60" spans="1:11">
      <c r="A60" s="7" t="s">
        <v>106</v>
      </c>
      <c r="B60" s="33" t="s">
        <v>107</v>
      </c>
      <c r="C60" s="33"/>
      <c r="D60" s="44" t="s">
        <v>109</v>
      </c>
      <c r="E60" s="45">
        <v>-5.12</v>
      </c>
      <c r="F60" s="46" t="s">
        <v>56</v>
      </c>
      <c r="K60" s="37"/>
    </row>
    <row r="61" spans="1:11">
      <c r="A61" s="7" t="s">
        <v>106</v>
      </c>
      <c r="B61" s="33" t="s">
        <v>107</v>
      </c>
      <c r="C61" s="33"/>
      <c r="D61" s="44" t="s">
        <v>110</v>
      </c>
      <c r="E61" s="45">
        <v>-4.91</v>
      </c>
      <c r="F61" s="46" t="s">
        <v>56</v>
      </c>
      <c r="K61" s="37"/>
    </row>
    <row r="62" spans="1:11">
      <c r="A62" s="7" t="s">
        <v>106</v>
      </c>
      <c r="B62" s="33" t="s">
        <v>107</v>
      </c>
      <c r="C62" s="33"/>
      <c r="D62" s="44" t="s">
        <v>111</v>
      </c>
      <c r="E62" s="45">
        <v>-7.56</v>
      </c>
      <c r="F62" s="46" t="s">
        <v>56</v>
      </c>
      <c r="K62" s="37"/>
    </row>
    <row r="63" spans="1:11">
      <c r="A63" s="7" t="s">
        <v>106</v>
      </c>
      <c r="B63" s="33" t="s">
        <v>107</v>
      </c>
      <c r="C63" s="33"/>
      <c r="D63" s="44" t="s">
        <v>112</v>
      </c>
      <c r="E63" s="45">
        <v>-3.36</v>
      </c>
      <c r="F63" s="46" t="s">
        <v>56</v>
      </c>
      <c r="K63" s="37"/>
    </row>
    <row r="64" spans="1:11">
      <c r="A64" s="7" t="s">
        <v>106</v>
      </c>
      <c r="B64" s="33" t="s">
        <v>107</v>
      </c>
      <c r="C64" s="33"/>
      <c r="D64" s="44" t="s">
        <v>113</v>
      </c>
      <c r="E64" s="45">
        <v>-6.3</v>
      </c>
      <c r="F64" s="46" t="s">
        <v>56</v>
      </c>
      <c r="K64" s="37"/>
    </row>
    <row r="65" spans="1:14">
      <c r="A65" s="7" t="s">
        <v>106</v>
      </c>
      <c r="B65" s="33" t="s">
        <v>107</v>
      </c>
      <c r="C65" s="33"/>
      <c r="D65" s="44" t="s">
        <v>114</v>
      </c>
      <c r="E65" s="45">
        <v>-10.08</v>
      </c>
      <c r="F65" s="46" t="s">
        <v>56</v>
      </c>
      <c r="K65" s="37"/>
    </row>
    <row r="66" spans="1:14">
      <c r="A66" s="7" t="s">
        <v>106</v>
      </c>
      <c r="B66" s="33" t="s">
        <v>107</v>
      </c>
      <c r="C66" s="33"/>
      <c r="D66" s="44" t="s">
        <v>115</v>
      </c>
      <c r="E66" s="45">
        <v>-11.55</v>
      </c>
      <c r="F66" s="46" t="s">
        <v>56</v>
      </c>
      <c r="K66" s="37"/>
    </row>
    <row r="67" spans="1:14">
      <c r="A67" s="7" t="s">
        <v>106</v>
      </c>
      <c r="B67" s="33" t="s">
        <v>107</v>
      </c>
      <c r="C67" s="33"/>
      <c r="D67" s="44" t="s">
        <v>116</v>
      </c>
      <c r="E67" s="45">
        <v>-90.3</v>
      </c>
      <c r="F67" s="46" t="s">
        <v>56</v>
      </c>
      <c r="K67" s="37"/>
    </row>
    <row r="68" spans="1:14">
      <c r="A68" s="7" t="s">
        <v>106</v>
      </c>
      <c r="B68" s="33" t="s">
        <v>107</v>
      </c>
      <c r="C68" s="33"/>
      <c r="D68" s="44" t="s">
        <v>117</v>
      </c>
      <c r="E68" s="45">
        <v>-1.89</v>
      </c>
      <c r="F68" s="46" t="s">
        <v>56</v>
      </c>
      <c r="K68" s="37"/>
    </row>
    <row r="69" spans="1:14">
      <c r="A69" s="7" t="s">
        <v>97</v>
      </c>
      <c r="B69" s="33"/>
      <c r="C69" s="33"/>
      <c r="D69" s="44" t="s">
        <v>118</v>
      </c>
      <c r="E69" s="47" t="s">
        <v>99</v>
      </c>
      <c r="H69" s="48">
        <v>-145</v>
      </c>
      <c r="J69" s="49" t="s">
        <v>56</v>
      </c>
      <c r="K69" s="37"/>
    </row>
    <row r="70" spans="1:14">
      <c r="A70" s="7" t="s">
        <v>51</v>
      </c>
      <c r="B70" s="33"/>
      <c r="C70" s="33"/>
      <c r="D70" s="44" t="s">
        <v>119</v>
      </c>
      <c r="K70" s="37"/>
    </row>
    <row r="71" spans="1:14">
      <c r="A71" s="7" t="s">
        <v>120</v>
      </c>
      <c r="B71" s="33" t="s">
        <v>121</v>
      </c>
      <c r="C71" s="33"/>
      <c r="D71" s="44" t="s">
        <v>122</v>
      </c>
      <c r="E71" s="45">
        <v>-13.82</v>
      </c>
      <c r="F71" s="46" t="s">
        <v>56</v>
      </c>
      <c r="K71" s="37"/>
    </row>
    <row r="72" spans="1:14">
      <c r="A72" s="7" t="s">
        <v>120</v>
      </c>
      <c r="B72" s="33" t="s">
        <v>121</v>
      </c>
      <c r="C72" s="33"/>
      <c r="D72" s="44" t="s">
        <v>123</v>
      </c>
      <c r="E72" s="45">
        <v>-5.61</v>
      </c>
      <c r="F72" s="46" t="s">
        <v>56</v>
      </c>
      <c r="K72" s="37"/>
    </row>
    <row r="73" spans="1:14">
      <c r="A73" s="7" t="s">
        <v>120</v>
      </c>
      <c r="B73" s="33" t="s">
        <v>121</v>
      </c>
      <c r="C73" s="33"/>
      <c r="D73" s="44" t="s">
        <v>124</v>
      </c>
      <c r="E73" s="45">
        <v>-5.61</v>
      </c>
      <c r="F73" s="46" t="s">
        <v>56</v>
      </c>
      <c r="K73" s="37"/>
    </row>
    <row r="74" spans="1:14">
      <c r="A74" s="7" t="s">
        <v>120</v>
      </c>
      <c r="B74" s="33" t="s">
        <v>121</v>
      </c>
      <c r="C74" s="33"/>
      <c r="D74" s="44" t="s">
        <v>125</v>
      </c>
      <c r="E74" s="45">
        <v>-11.09</v>
      </c>
      <c r="F74" s="46" t="s">
        <v>56</v>
      </c>
      <c r="K74" s="37"/>
    </row>
    <row r="75" spans="1:14">
      <c r="A75" s="7" t="s">
        <v>120</v>
      </c>
      <c r="B75" s="33" t="s">
        <v>121</v>
      </c>
      <c r="C75" s="33"/>
      <c r="D75" s="44" t="s">
        <v>126</v>
      </c>
      <c r="E75" s="45">
        <v>-21.04</v>
      </c>
      <c r="F75" s="46" t="s">
        <v>56</v>
      </c>
      <c r="K75" s="37"/>
    </row>
    <row r="76" spans="1:14">
      <c r="A76" s="7" t="s">
        <v>97</v>
      </c>
      <c r="B76" s="33"/>
      <c r="C76" s="33"/>
      <c r="D76" s="44" t="s">
        <v>127</v>
      </c>
      <c r="E76" s="47" t="s">
        <v>99</v>
      </c>
      <c r="H76" s="48">
        <v>-55</v>
      </c>
      <c r="J76" s="49" t="s">
        <v>56</v>
      </c>
      <c r="K76" s="37"/>
    </row>
    <row r="77" spans="1:14" hidden="1">
      <c r="A77" s="7" t="s">
        <v>128</v>
      </c>
    </row>
    <row r="78" spans="1:14">
      <c r="A78" s="7">
        <v>9</v>
      </c>
      <c r="B78" s="33" t="s">
        <v>129</v>
      </c>
      <c r="C78" s="33"/>
      <c r="D78" s="36" t="s">
        <v>130</v>
      </c>
      <c r="E78" s="37"/>
      <c r="F78" s="37"/>
      <c r="G78" s="38" t="s">
        <v>13</v>
      </c>
      <c r="H78" s="39">
        <v>215</v>
      </c>
      <c r="I78" s="39"/>
      <c r="J78" s="40"/>
      <c r="K78" s="41">
        <f>IF(AND(H78= "",I78= ""), 0, ROUND(ROUND(J78, 2) * ROUND(IF(I78="",H78,I78),  2), 2))</f>
        <v/>
      </c>
      <c r="L78" s="7"/>
      <c r="N78" s="42">
        <v>0.2</v>
      </c>
    </row>
    <row r="79" spans="1:14" hidden="1">
      <c r="A79" s="7" t="s">
        <v>48</v>
      </c>
    </row>
    <row r="80" spans="1:14" ht="56.25" customHeight="1">
      <c r="A80" s="7" t="s">
        <v>49</v>
      </c>
      <c r="B80" s="43"/>
      <c r="C80" s="43"/>
      <c r="D80" s="43" t="s">
        <v>131</v>
      </c>
      <c r="E80" s="43"/>
      <c r="F80" s="43"/>
      <c r="G80" s="43"/>
      <c r="H80" s="43"/>
      <c r="I80" s="43"/>
      <c r="J80" s="43"/>
      <c r="K80" s="43"/>
    </row>
    <row r="81" spans="1:14">
      <c r="A81" s="7" t="s">
        <v>51</v>
      </c>
      <c r="B81" s="33"/>
      <c r="C81" s="33"/>
      <c r="D81" s="44" t="s">
        <v>132</v>
      </c>
      <c r="K81" s="37"/>
    </row>
    <row r="82" spans="1:14" ht="22.5" customHeight="1">
      <c r="A82" s="7" t="s">
        <v>53</v>
      </c>
      <c r="B82" s="33" t="s">
        <v>54</v>
      </c>
      <c r="C82" s="33"/>
      <c r="D82" s="44" t="s">
        <v>133</v>
      </c>
      <c r="E82" s="45">
        <v>13.74</v>
      </c>
      <c r="F82" s="46" t="s">
        <v>56</v>
      </c>
      <c r="K82" s="37"/>
    </row>
    <row r="83" spans="1:14">
      <c r="A83" s="7" t="s">
        <v>53</v>
      </c>
      <c r="B83" s="33" t="s">
        <v>54</v>
      </c>
      <c r="C83" s="33"/>
      <c r="D83" s="44" t="s">
        <v>134</v>
      </c>
      <c r="E83" s="45">
        <v>12.13</v>
      </c>
      <c r="F83" s="46" t="s">
        <v>56</v>
      </c>
      <c r="K83" s="37"/>
    </row>
    <row r="84" spans="1:14" ht="67.5" customHeight="1">
      <c r="A84" s="7" t="s">
        <v>53</v>
      </c>
      <c r="B84" s="33" t="s">
        <v>54</v>
      </c>
      <c r="C84" s="33"/>
      <c r="D84" s="44" t="s">
        <v>135</v>
      </c>
      <c r="E84" s="45">
        <v>186.04</v>
      </c>
      <c r="F84" s="46" t="s">
        <v>56</v>
      </c>
      <c r="K84" s="37"/>
    </row>
    <row r="85" spans="1:14">
      <c r="A85" s="7" t="s">
        <v>51</v>
      </c>
      <c r="B85" s="33"/>
      <c r="C85" s="33"/>
      <c r="D85" s="44" t="s">
        <v>136</v>
      </c>
      <c r="K85" s="37"/>
    </row>
    <row r="86" spans="1:14" ht="22.5" customHeight="1">
      <c r="A86" s="7" t="s">
        <v>53</v>
      </c>
      <c r="B86" s="33" t="s">
        <v>54</v>
      </c>
      <c r="C86" s="33"/>
      <c r="D86" s="44" t="s">
        <v>137</v>
      </c>
      <c r="E86" s="45">
        <v>0.4</v>
      </c>
      <c r="F86" s="46" t="s">
        <v>56</v>
      </c>
      <c r="K86" s="37"/>
    </row>
    <row r="87" spans="1:14" ht="22.5" customHeight="1">
      <c r="A87" s="7" t="s">
        <v>53</v>
      </c>
      <c r="B87" s="33" t="s">
        <v>54</v>
      </c>
      <c r="C87" s="33"/>
      <c r="D87" s="44" t="s">
        <v>138</v>
      </c>
      <c r="E87" s="45">
        <v>0.36</v>
      </c>
      <c r="F87" s="46" t="s">
        <v>56</v>
      </c>
      <c r="K87" s="37"/>
    </row>
    <row r="88" spans="1:14">
      <c r="A88" s="7" t="s">
        <v>97</v>
      </c>
      <c r="B88" s="33"/>
      <c r="C88" s="33"/>
      <c r="D88" s="44" t="s">
        <v>98</v>
      </c>
      <c r="E88" s="47" t="s">
        <v>99</v>
      </c>
      <c r="H88" s="48">
        <v>215</v>
      </c>
      <c r="J88" s="49" t="s">
        <v>56</v>
      </c>
      <c r="K88" s="37"/>
    </row>
    <row r="89" spans="1:14" hidden="1">
      <c r="A89" s="7" t="s">
        <v>128</v>
      </c>
    </row>
    <row r="90" spans="1:14" hidden="1">
      <c r="A90" s="7" t="s">
        <v>139</v>
      </c>
    </row>
    <row r="91" spans="1:14">
      <c r="A91" s="7">
        <v>8</v>
      </c>
      <c r="B91" s="33" t="s">
        <v>140</v>
      </c>
      <c r="C91" s="33"/>
      <c r="D91" s="34" t="s">
        <v>41</v>
      </c>
      <c r="E91" s="34"/>
      <c r="F91" s="34"/>
      <c r="K91" s="35"/>
      <c r="L91" s="7"/>
    </row>
    <row r="92" spans="1:14">
      <c r="A92" s="7">
        <v>9</v>
      </c>
      <c r="B92" s="33" t="s">
        <v>141</v>
      </c>
      <c r="C92" s="33"/>
      <c r="D92" s="36" t="s">
        <v>142</v>
      </c>
      <c r="E92" s="37"/>
      <c r="F92" s="37"/>
      <c r="G92" s="38" t="s">
        <v>13</v>
      </c>
      <c r="H92" s="39">
        <v>1320</v>
      </c>
      <c r="I92" s="39"/>
      <c r="J92" s="40"/>
      <c r="K92" s="41">
        <f>IF(AND(H92= "",I92= ""), 0, ROUND(ROUND(J92, 2) * ROUND(IF(I92="",H92,I92),  2), 2))</f>
        <v/>
      </c>
      <c r="L92" s="7"/>
      <c r="N92" s="42">
        <v>0.2</v>
      </c>
    </row>
    <row r="93" spans="1:14" hidden="1">
      <c r="A93" s="7" t="s">
        <v>48</v>
      </c>
    </row>
    <row r="94" spans="1:14" ht="33.75" customHeight="1">
      <c r="A94" s="7" t="s">
        <v>49</v>
      </c>
      <c r="B94" s="43"/>
      <c r="C94" s="43"/>
      <c r="D94" s="43" t="s">
        <v>143</v>
      </c>
      <c r="E94" s="43"/>
      <c r="F94" s="43"/>
      <c r="G94" s="43"/>
      <c r="H94" s="43"/>
      <c r="I94" s="43"/>
      <c r="J94" s="43"/>
      <c r="K94" s="43"/>
    </row>
    <row r="95" spans="1:14" ht="22.5" customHeight="1">
      <c r="A95" s="7" t="s">
        <v>97</v>
      </c>
      <c r="B95" s="33"/>
      <c r="C95" s="33"/>
      <c r="D95" s="44" t="s">
        <v>144</v>
      </c>
      <c r="H95" s="48">
        <v>1320</v>
      </c>
      <c r="J95" s="49" t="s">
        <v>56</v>
      </c>
      <c r="K95" s="37"/>
    </row>
    <row r="96" spans="1:14" hidden="1">
      <c r="A96" s="7" t="s">
        <v>128</v>
      </c>
    </row>
    <row r="97" spans="1:14">
      <c r="A97" s="7">
        <v>9</v>
      </c>
      <c r="B97" s="33" t="s">
        <v>145</v>
      </c>
      <c r="C97" s="33"/>
      <c r="D97" s="36" t="s">
        <v>146</v>
      </c>
      <c r="E97" s="37"/>
      <c r="F97" s="37"/>
      <c r="G97" s="38" t="s">
        <v>13</v>
      </c>
      <c r="H97" s="39">
        <v>150</v>
      </c>
      <c r="I97" s="39"/>
      <c r="J97" s="40"/>
      <c r="K97" s="41">
        <f>IF(AND(H97= "",I97= ""), 0, ROUND(ROUND(J97, 2) * ROUND(IF(I97="",H97,I97),  2), 2))</f>
        <v/>
      </c>
      <c r="L97" s="7"/>
      <c r="N97" s="42">
        <v>0.2</v>
      </c>
    </row>
    <row r="98" spans="1:14" hidden="1">
      <c r="A98" s="7" t="s">
        <v>48</v>
      </c>
    </row>
    <row r="99" spans="1:14">
      <c r="A99" s="7" t="s">
        <v>97</v>
      </c>
      <c r="B99" s="33"/>
      <c r="C99" s="33"/>
      <c r="D99" s="44" t="s">
        <v>147</v>
      </c>
      <c r="H99" s="48">
        <v>150</v>
      </c>
      <c r="J99" s="49" t="s">
        <v>56</v>
      </c>
      <c r="K99" s="37"/>
    </row>
    <row r="100" spans="1:14" hidden="1">
      <c r="A100" s="7" t="s">
        <v>128</v>
      </c>
    </row>
    <row r="101" spans="1:14">
      <c r="A101" s="7">
        <v>9</v>
      </c>
      <c r="B101" s="33" t="s">
        <v>148</v>
      </c>
      <c r="C101" s="33"/>
      <c r="D101" s="36" t="s">
        <v>149</v>
      </c>
      <c r="E101" s="37"/>
      <c r="F101" s="37"/>
      <c r="G101" s="38" t="s">
        <v>13</v>
      </c>
      <c r="H101" s="39">
        <v>215</v>
      </c>
      <c r="I101" s="39"/>
      <c r="J101" s="40"/>
      <c r="K101" s="41">
        <f>IF(AND(H101= "",I101= ""), 0, ROUND(ROUND(J101, 2) * ROUND(IF(I101="",H101,I101),  2), 2))</f>
        <v/>
      </c>
      <c r="L101" s="7"/>
      <c r="N101" s="42">
        <v>0.2</v>
      </c>
    </row>
    <row r="102" spans="1:14" hidden="1">
      <c r="A102" s="7" t="s">
        <v>48</v>
      </c>
    </row>
    <row r="103" spans="1:14" ht="33.75" customHeight="1">
      <c r="A103" s="7" t="s">
        <v>49</v>
      </c>
      <c r="B103" s="43"/>
      <c r="C103" s="43"/>
      <c r="D103" s="43" t="s">
        <v>150</v>
      </c>
      <c r="E103" s="43"/>
      <c r="F103" s="43"/>
      <c r="G103" s="43"/>
      <c r="H103" s="43"/>
      <c r="I103" s="43"/>
      <c r="J103" s="43"/>
      <c r="K103" s="43"/>
    </row>
    <row r="104" spans="1:14" ht="22.5" customHeight="1">
      <c r="A104" s="7" t="s">
        <v>97</v>
      </c>
      <c r="B104" s="33"/>
      <c r="C104" s="33"/>
      <c r="D104" s="44" t="s">
        <v>151</v>
      </c>
      <c r="H104" s="48">
        <v>215</v>
      </c>
      <c r="J104" s="49" t="s">
        <v>56</v>
      </c>
      <c r="K104" s="37"/>
    </row>
    <row r="105" spans="1:14" hidden="1">
      <c r="A105" s="7" t="s">
        <v>128</v>
      </c>
    </row>
    <row r="106" spans="1:14">
      <c r="A106" s="7">
        <v>9</v>
      </c>
      <c r="B106" s="33" t="s">
        <v>152</v>
      </c>
      <c r="C106" s="33"/>
      <c r="D106" s="36" t="s">
        <v>153</v>
      </c>
      <c r="E106" s="37"/>
      <c r="F106" s="37"/>
      <c r="G106" s="38" t="s">
        <v>13</v>
      </c>
      <c r="H106" s="39">
        <v>55</v>
      </c>
      <c r="I106" s="39"/>
      <c r="J106" s="40"/>
      <c r="K106" s="41">
        <f>IF(AND(H106= "",I106= ""), 0, ROUND(ROUND(J106, 2) * ROUND(IF(I106="",H106,I106),  2), 2))</f>
        <v/>
      </c>
      <c r="L106" s="7"/>
      <c r="N106" s="42">
        <v>0.2</v>
      </c>
    </row>
    <row r="107" spans="1:14" hidden="1">
      <c r="A107" s="7" t="s">
        <v>48</v>
      </c>
    </row>
    <row r="108" spans="1:14" ht="45" customHeight="1">
      <c r="A108" s="7" t="s">
        <v>49</v>
      </c>
      <c r="B108" s="43"/>
      <c r="C108" s="43"/>
      <c r="D108" s="43" t="s">
        <v>154</v>
      </c>
      <c r="E108" s="43"/>
      <c r="F108" s="43"/>
      <c r="G108" s="43"/>
      <c r="H108" s="43"/>
      <c r="I108" s="43"/>
      <c r="J108" s="43"/>
      <c r="K108" s="43"/>
    </row>
    <row r="109" spans="1:14" ht="22.5" customHeight="1">
      <c r="A109" s="7" t="s">
        <v>53</v>
      </c>
      <c r="B109" s="33" t="s">
        <v>54</v>
      </c>
      <c r="C109" s="33"/>
      <c r="D109" s="44" t="s">
        <v>155</v>
      </c>
      <c r="E109" s="45">
        <v>3.6</v>
      </c>
      <c r="F109" s="46" t="s">
        <v>56</v>
      </c>
      <c r="K109" s="37"/>
    </row>
    <row r="110" spans="1:14" ht="22.5" customHeight="1">
      <c r="A110" s="7" t="s">
        <v>53</v>
      </c>
      <c r="B110" s="33" t="s">
        <v>54</v>
      </c>
      <c r="C110" s="33"/>
      <c r="D110" s="44" t="s">
        <v>156</v>
      </c>
      <c r="E110" s="45">
        <v>2.36</v>
      </c>
      <c r="F110" s="46" t="s">
        <v>56</v>
      </c>
      <c r="K110" s="37"/>
    </row>
    <row r="111" spans="1:14" ht="22.5" customHeight="1">
      <c r="A111" s="7" t="s">
        <v>53</v>
      </c>
      <c r="B111" s="33" t="s">
        <v>54</v>
      </c>
      <c r="C111" s="33"/>
      <c r="D111" s="44" t="s">
        <v>157</v>
      </c>
      <c r="E111" s="45">
        <v>1.14</v>
      </c>
      <c r="F111" s="46" t="s">
        <v>56</v>
      </c>
      <c r="K111" s="37"/>
    </row>
    <row r="112" spans="1:14" ht="22.5" customHeight="1">
      <c r="A112" s="7" t="s">
        <v>53</v>
      </c>
      <c r="B112" s="33" t="s">
        <v>54</v>
      </c>
      <c r="C112" s="33"/>
      <c r="D112" s="44" t="s">
        <v>158</v>
      </c>
      <c r="E112" s="45">
        <v>2.16</v>
      </c>
      <c r="F112" s="46" t="s">
        <v>56</v>
      </c>
      <c r="K112" s="37"/>
    </row>
    <row r="113" spans="1:14" ht="22.5" customHeight="1">
      <c r="A113" s="7" t="s">
        <v>53</v>
      </c>
      <c r="B113" s="33" t="s">
        <v>54</v>
      </c>
      <c r="C113" s="33"/>
      <c r="D113" s="44" t="s">
        <v>159</v>
      </c>
      <c r="E113" s="45">
        <v>4.24</v>
      </c>
      <c r="F113" s="46" t="s">
        <v>56</v>
      </c>
      <c r="K113" s="37"/>
    </row>
    <row r="114" spans="1:14" ht="22.5" customHeight="1">
      <c r="A114" s="7" t="s">
        <v>53</v>
      </c>
      <c r="B114" s="33" t="s">
        <v>54</v>
      </c>
      <c r="C114" s="33"/>
      <c r="D114" s="44" t="s">
        <v>160</v>
      </c>
      <c r="E114" s="45">
        <v>27.04</v>
      </c>
      <c r="F114" s="46" t="s">
        <v>56</v>
      </c>
      <c r="K114" s="37"/>
    </row>
    <row r="115" spans="1:14" ht="22.5" customHeight="1">
      <c r="A115" s="7" t="s">
        <v>53</v>
      </c>
      <c r="B115" s="33" t="s">
        <v>54</v>
      </c>
      <c r="C115" s="33"/>
      <c r="D115" s="44" t="s">
        <v>161</v>
      </c>
      <c r="E115" s="45">
        <v>2.32</v>
      </c>
      <c r="F115" s="46" t="s">
        <v>56</v>
      </c>
      <c r="K115" s="37"/>
    </row>
    <row r="116" spans="1:14" ht="22.5" customHeight="1">
      <c r="A116" s="7" t="s">
        <v>53</v>
      </c>
      <c r="B116" s="33" t="s">
        <v>54</v>
      </c>
      <c r="C116" s="33"/>
      <c r="D116" s="44" t="s">
        <v>162</v>
      </c>
      <c r="E116" s="45">
        <v>1.04</v>
      </c>
      <c r="F116" s="46" t="s">
        <v>56</v>
      </c>
      <c r="K116" s="37"/>
    </row>
    <row r="117" spans="1:14" ht="22.5" customHeight="1">
      <c r="A117" s="7" t="s">
        <v>53</v>
      </c>
      <c r="B117" s="33" t="s">
        <v>54</v>
      </c>
      <c r="C117" s="33"/>
      <c r="D117" s="44" t="s">
        <v>163</v>
      </c>
      <c r="E117" s="45">
        <v>1.16</v>
      </c>
      <c r="F117" s="46" t="s">
        <v>56</v>
      </c>
      <c r="K117" s="37"/>
    </row>
    <row r="118" spans="1:14" ht="22.5" customHeight="1">
      <c r="A118" s="7" t="s">
        <v>53</v>
      </c>
      <c r="B118" s="33" t="s">
        <v>54</v>
      </c>
      <c r="C118" s="33"/>
      <c r="D118" s="44" t="s">
        <v>164</v>
      </c>
      <c r="E118" s="45">
        <v>1.02</v>
      </c>
      <c r="F118" s="46" t="s">
        <v>56</v>
      </c>
      <c r="K118" s="37"/>
    </row>
    <row r="119" spans="1:14">
      <c r="A119" s="7" t="s">
        <v>53</v>
      </c>
      <c r="B119" s="33" t="s">
        <v>54</v>
      </c>
      <c r="C119" s="33"/>
      <c r="D119" s="44" t="s">
        <v>165</v>
      </c>
      <c r="E119" s="45">
        <v>6.3</v>
      </c>
      <c r="F119" s="46" t="s">
        <v>56</v>
      </c>
      <c r="K119" s="37"/>
    </row>
    <row r="120" spans="1:14">
      <c r="A120" s="7" t="s">
        <v>97</v>
      </c>
      <c r="B120" s="33"/>
      <c r="C120" s="33"/>
      <c r="D120" s="44" t="s">
        <v>98</v>
      </c>
      <c r="E120" s="47" t="s">
        <v>99</v>
      </c>
      <c r="H120" s="48">
        <v>55</v>
      </c>
      <c r="J120" s="49" t="s">
        <v>56</v>
      </c>
      <c r="K120" s="37"/>
    </row>
    <row r="121" spans="1:14" hidden="1">
      <c r="A121" s="7" t="s">
        <v>128</v>
      </c>
    </row>
    <row r="122" spans="1:14">
      <c r="A122" s="7">
        <v>9</v>
      </c>
      <c r="B122" s="33" t="s">
        <v>166</v>
      </c>
      <c r="C122" s="33"/>
      <c r="D122" s="36" t="s">
        <v>167</v>
      </c>
      <c r="E122" s="37"/>
      <c r="F122" s="37"/>
      <c r="G122" s="38" t="s">
        <v>168</v>
      </c>
      <c r="H122" s="50">
        <v>1</v>
      </c>
      <c r="I122" s="50"/>
      <c r="J122" s="40"/>
      <c r="K122" s="41">
        <f>IF(AND(H122= "",I122= ""), 0, ROUND(ROUND(J122, 2) * ROUND(IF(I122="",H122,I122),  0), 2))</f>
        <v/>
      </c>
      <c r="L122" s="7"/>
      <c r="N122" s="42">
        <v>0.2</v>
      </c>
    </row>
    <row r="123" spans="1:14" hidden="1">
      <c r="A123" s="7" t="s">
        <v>48</v>
      </c>
    </row>
    <row r="124" spans="1:14">
      <c r="A124" s="7" t="s">
        <v>97</v>
      </c>
      <c r="B124" s="33"/>
      <c r="C124" s="33"/>
      <c r="D124" s="44" t="s">
        <v>147</v>
      </c>
      <c r="H124" s="51">
        <v>1</v>
      </c>
      <c r="J124" s="52" t="s">
        <v>169</v>
      </c>
      <c r="K124" s="37"/>
    </row>
    <row r="125" spans="1:14" hidden="1">
      <c r="A125" s="7" t="s">
        <v>128</v>
      </c>
    </row>
    <row r="126" spans="1:14" hidden="1">
      <c r="A126" s="7" t="s">
        <v>139</v>
      </c>
    </row>
    <row r="127" spans="1:14">
      <c r="A127" s="7">
        <v>8</v>
      </c>
      <c r="B127" s="33" t="s">
        <v>170</v>
      </c>
      <c r="C127" s="33"/>
      <c r="D127" s="34" t="s">
        <v>171</v>
      </c>
      <c r="E127" s="34"/>
      <c r="F127" s="34"/>
      <c r="K127" s="35"/>
      <c r="L127" s="7"/>
    </row>
    <row r="128" spans="1:14">
      <c r="A128" s="7">
        <v>9</v>
      </c>
      <c r="B128" s="33" t="s">
        <v>172</v>
      </c>
      <c r="C128" s="33"/>
      <c r="D128" s="36" t="s">
        <v>173</v>
      </c>
      <c r="E128" s="37"/>
      <c r="F128" s="37"/>
      <c r="G128" s="38" t="s">
        <v>13</v>
      </c>
      <c r="H128" s="39">
        <v>655</v>
      </c>
      <c r="I128" s="39"/>
      <c r="J128" s="40"/>
      <c r="K128" s="41">
        <f>IF(AND(H128= "",I128= ""), 0, ROUND(ROUND(J128, 2) * ROUND(IF(I128="",H128,I128),  2), 2))</f>
        <v/>
      </c>
      <c r="L128" s="7"/>
      <c r="N128" s="42">
        <v>0.2</v>
      </c>
    </row>
    <row r="129" spans="1:11" hidden="1">
      <c r="A129" s="7" t="s">
        <v>48</v>
      </c>
    </row>
    <row r="130" spans="1:11" ht="45" customHeight="1">
      <c r="A130" s="7" t="s">
        <v>49</v>
      </c>
      <c r="B130" s="43"/>
      <c r="C130" s="43"/>
      <c r="D130" s="43" t="s">
        <v>174</v>
      </c>
      <c r="E130" s="43"/>
      <c r="F130" s="43"/>
      <c r="G130" s="43"/>
      <c r="H130" s="43"/>
      <c r="I130" s="43"/>
      <c r="J130" s="43"/>
      <c r="K130" s="43"/>
    </row>
    <row r="131" spans="1:11">
      <c r="A131" s="7" t="s">
        <v>51</v>
      </c>
      <c r="B131" s="33"/>
      <c r="C131" s="33"/>
      <c r="D131" s="44" t="s">
        <v>52</v>
      </c>
      <c r="K131" s="37"/>
    </row>
    <row r="132" spans="1:11" ht="22.5" customHeight="1">
      <c r="A132" s="7" t="s">
        <v>53</v>
      </c>
      <c r="B132" s="33" t="s">
        <v>54</v>
      </c>
      <c r="C132" s="33"/>
      <c r="D132" s="44" t="s">
        <v>175</v>
      </c>
      <c r="E132" s="45">
        <v>253.52</v>
      </c>
      <c r="F132" s="46" t="s">
        <v>56</v>
      </c>
      <c r="K132" s="37"/>
    </row>
    <row r="133" spans="1:11" ht="22.5" customHeight="1">
      <c r="A133" s="7" t="s">
        <v>53</v>
      </c>
      <c r="B133" s="33" t="s">
        <v>54</v>
      </c>
      <c r="C133" s="33"/>
      <c r="D133" s="44" t="s">
        <v>176</v>
      </c>
      <c r="E133" s="45">
        <v>316.88</v>
      </c>
      <c r="F133" s="46" t="s">
        <v>56</v>
      </c>
      <c r="K133" s="37"/>
    </row>
    <row r="134" spans="1:11">
      <c r="A134" s="7" t="s">
        <v>53</v>
      </c>
      <c r="B134" s="33" t="s">
        <v>54</v>
      </c>
      <c r="C134" s="33"/>
      <c r="D134" s="44" t="s">
        <v>177</v>
      </c>
      <c r="E134" s="45">
        <v>42.23</v>
      </c>
      <c r="F134" s="46" t="s">
        <v>56</v>
      </c>
      <c r="K134" s="37"/>
    </row>
    <row r="135" spans="1:11">
      <c r="A135" s="7" t="s">
        <v>53</v>
      </c>
      <c r="B135" s="33" t="s">
        <v>54</v>
      </c>
      <c r="C135" s="33"/>
      <c r="D135" s="44" t="s">
        <v>178</v>
      </c>
      <c r="E135" s="45">
        <v>42.23</v>
      </c>
      <c r="F135" s="46" t="s">
        <v>56</v>
      </c>
      <c r="K135" s="37"/>
    </row>
    <row r="136" spans="1:11">
      <c r="A136" s="7" t="s">
        <v>53</v>
      </c>
      <c r="B136" s="33" t="s">
        <v>54</v>
      </c>
      <c r="C136" s="33"/>
      <c r="D136" s="44" t="s">
        <v>179</v>
      </c>
      <c r="E136" s="45">
        <v>39.31</v>
      </c>
      <c r="F136" s="46" t="s">
        <v>56</v>
      </c>
      <c r="K136" s="37"/>
    </row>
    <row r="137" spans="1:11">
      <c r="A137" s="7" t="s">
        <v>53</v>
      </c>
      <c r="B137" s="33" t="s">
        <v>54</v>
      </c>
      <c r="C137" s="33"/>
      <c r="D137" s="44" t="s">
        <v>180</v>
      </c>
      <c r="E137" s="45">
        <v>39.2</v>
      </c>
      <c r="F137" s="46" t="s">
        <v>56</v>
      </c>
      <c r="K137" s="37"/>
    </row>
    <row r="138" spans="1:11">
      <c r="A138" s="7" t="s">
        <v>53</v>
      </c>
      <c r="B138" s="33" t="s">
        <v>54</v>
      </c>
      <c r="C138" s="33"/>
      <c r="D138" s="44" t="s">
        <v>181</v>
      </c>
      <c r="E138" s="45">
        <v>39.37</v>
      </c>
      <c r="F138" s="46" t="s">
        <v>56</v>
      </c>
      <c r="K138" s="37"/>
    </row>
    <row r="139" spans="1:11">
      <c r="A139" s="7" t="s">
        <v>53</v>
      </c>
      <c r="B139" s="33" t="s">
        <v>54</v>
      </c>
      <c r="C139" s="33"/>
      <c r="D139" s="44" t="s">
        <v>182</v>
      </c>
      <c r="E139" s="45">
        <v>39.37</v>
      </c>
      <c r="F139" s="46" t="s">
        <v>56</v>
      </c>
      <c r="K139" s="37"/>
    </row>
    <row r="140" spans="1:11">
      <c r="A140" s="7" t="s">
        <v>53</v>
      </c>
      <c r="B140" s="33" t="s">
        <v>54</v>
      </c>
      <c r="C140" s="33"/>
      <c r="D140" s="44" t="s">
        <v>183</v>
      </c>
      <c r="E140" s="45">
        <v>40.72</v>
      </c>
      <c r="F140" s="46" t="s">
        <v>56</v>
      </c>
      <c r="K140" s="37"/>
    </row>
    <row r="141" spans="1:11">
      <c r="A141" s="7" t="s">
        <v>53</v>
      </c>
      <c r="B141" s="33" t="s">
        <v>54</v>
      </c>
      <c r="C141" s="33"/>
      <c r="D141" s="44" t="s">
        <v>184</v>
      </c>
      <c r="E141" s="45">
        <v>39.37</v>
      </c>
      <c r="F141" s="46" t="s">
        <v>56</v>
      </c>
      <c r="K141" s="37"/>
    </row>
    <row r="142" spans="1:11" ht="22.5" customHeight="1">
      <c r="A142" s="7" t="s">
        <v>53</v>
      </c>
      <c r="B142" s="33" t="s">
        <v>54</v>
      </c>
      <c r="C142" s="33"/>
      <c r="D142" s="44" t="s">
        <v>185</v>
      </c>
      <c r="E142" s="45">
        <v>35.18</v>
      </c>
      <c r="F142" s="46" t="s">
        <v>56</v>
      </c>
      <c r="K142" s="37"/>
    </row>
    <row r="143" spans="1:11" ht="22.5" customHeight="1">
      <c r="A143" s="7" t="s">
        <v>53</v>
      </c>
      <c r="B143" s="33" t="s">
        <v>54</v>
      </c>
      <c r="C143" s="33"/>
      <c r="D143" s="44" t="s">
        <v>186</v>
      </c>
      <c r="E143" s="45">
        <v>34.34</v>
      </c>
      <c r="F143" s="46" t="s">
        <v>56</v>
      </c>
      <c r="K143" s="37"/>
    </row>
    <row r="144" spans="1:11">
      <c r="A144" s="7" t="s">
        <v>53</v>
      </c>
      <c r="B144" s="33" t="s">
        <v>54</v>
      </c>
      <c r="C144" s="33"/>
      <c r="D144" s="44" t="s">
        <v>187</v>
      </c>
      <c r="E144" s="45">
        <v>25.73</v>
      </c>
      <c r="F144" s="46" t="s">
        <v>56</v>
      </c>
      <c r="K144" s="37"/>
    </row>
    <row r="145" spans="1:11" ht="22.5" customHeight="1">
      <c r="A145" s="7" t="s">
        <v>53</v>
      </c>
      <c r="B145" s="33" t="s">
        <v>54</v>
      </c>
      <c r="C145" s="33"/>
      <c r="D145" s="44" t="s">
        <v>188</v>
      </c>
      <c r="E145" s="45">
        <v>285.88</v>
      </c>
      <c r="F145" s="46" t="s">
        <v>56</v>
      </c>
      <c r="K145" s="37"/>
    </row>
    <row r="146" spans="1:11" ht="22.5" customHeight="1">
      <c r="A146" s="7" t="s">
        <v>53</v>
      </c>
      <c r="B146" s="33" t="s">
        <v>54</v>
      </c>
      <c r="C146" s="33"/>
      <c r="D146" s="44" t="s">
        <v>189</v>
      </c>
      <c r="E146" s="45">
        <v>1.12</v>
      </c>
      <c r="F146" s="46" t="s">
        <v>56</v>
      </c>
      <c r="K146" s="37"/>
    </row>
    <row r="147" spans="1:11">
      <c r="A147" s="7" t="s">
        <v>53</v>
      </c>
      <c r="B147" s="33" t="s">
        <v>54</v>
      </c>
      <c r="C147" s="33"/>
      <c r="D147" s="44" t="s">
        <v>190</v>
      </c>
      <c r="E147" s="45">
        <v>4.8</v>
      </c>
      <c r="F147" s="46" t="s">
        <v>56</v>
      </c>
      <c r="K147" s="37"/>
    </row>
    <row r="148" spans="1:11">
      <c r="A148" s="7" t="s">
        <v>53</v>
      </c>
      <c r="B148" s="33" t="s">
        <v>54</v>
      </c>
      <c r="C148" s="33"/>
      <c r="D148" s="44" t="s">
        <v>191</v>
      </c>
      <c r="E148" s="45">
        <v>11.52</v>
      </c>
      <c r="F148" s="46" t="s">
        <v>56</v>
      </c>
      <c r="K148" s="37"/>
    </row>
    <row r="149" spans="1:11">
      <c r="A149" s="7" t="s">
        <v>53</v>
      </c>
      <c r="B149" s="33" t="s">
        <v>54</v>
      </c>
      <c r="C149" s="33"/>
      <c r="D149" s="44" t="s">
        <v>192</v>
      </c>
      <c r="E149" s="45">
        <v>15.6</v>
      </c>
      <c r="F149" s="46" t="s">
        <v>56</v>
      </c>
      <c r="K149" s="37"/>
    </row>
    <row r="150" spans="1:11">
      <c r="A150" s="7" t="s">
        <v>97</v>
      </c>
      <c r="B150" s="33"/>
      <c r="C150" s="33"/>
      <c r="D150" s="44" t="s">
        <v>98</v>
      </c>
      <c r="E150" s="47" t="s">
        <v>99</v>
      </c>
      <c r="H150" s="48">
        <v>1310</v>
      </c>
      <c r="J150" s="49" t="s">
        <v>56</v>
      </c>
      <c r="K150" s="37"/>
    </row>
    <row r="151" spans="1:11">
      <c r="A151" s="7" t="s">
        <v>51</v>
      </c>
      <c r="B151" s="33"/>
      <c r="C151" s="33"/>
      <c r="D151" s="44" t="s">
        <v>100</v>
      </c>
      <c r="K151" s="37"/>
    </row>
    <row r="152" spans="1:11">
      <c r="A152" s="7" t="s">
        <v>101</v>
      </c>
      <c r="B152" s="33" t="s">
        <v>102</v>
      </c>
      <c r="C152" s="33"/>
      <c r="D152" s="44" t="s">
        <v>193</v>
      </c>
      <c r="E152" s="45">
        <v>-2.29</v>
      </c>
      <c r="F152" s="46" t="s">
        <v>56</v>
      </c>
      <c r="K152" s="37"/>
    </row>
    <row r="153" spans="1:11">
      <c r="A153" s="7" t="s">
        <v>101</v>
      </c>
      <c r="B153" s="33" t="s">
        <v>102</v>
      </c>
      <c r="C153" s="33"/>
      <c r="D153" s="44" t="s">
        <v>194</v>
      </c>
      <c r="E153" s="45">
        <v>-15.12</v>
      </c>
      <c r="F153" s="46" t="s">
        <v>56</v>
      </c>
      <c r="K153" s="37"/>
    </row>
    <row r="154" spans="1:11">
      <c r="A154" s="7" t="s">
        <v>101</v>
      </c>
      <c r="B154" s="33" t="s">
        <v>102</v>
      </c>
      <c r="C154" s="33"/>
      <c r="D154" s="44" t="s">
        <v>195</v>
      </c>
      <c r="E154" s="45">
        <v>-22.68</v>
      </c>
      <c r="F154" s="46" t="s">
        <v>56</v>
      </c>
      <c r="K154" s="37"/>
    </row>
    <row r="155" spans="1:11">
      <c r="A155" s="7" t="s">
        <v>101</v>
      </c>
      <c r="B155" s="33" t="s">
        <v>102</v>
      </c>
      <c r="C155" s="33"/>
      <c r="D155" s="44" t="s">
        <v>196</v>
      </c>
      <c r="E155" s="45">
        <v>-28.08</v>
      </c>
      <c r="F155" s="46" t="s">
        <v>56</v>
      </c>
      <c r="K155" s="37"/>
    </row>
    <row r="156" spans="1:11">
      <c r="A156" s="7" t="s">
        <v>97</v>
      </c>
      <c r="B156" s="33"/>
      <c r="C156" s="33"/>
      <c r="D156" s="44" t="s">
        <v>104</v>
      </c>
      <c r="E156" s="47" t="s">
        <v>99</v>
      </c>
      <c r="H156" s="48">
        <v>-65</v>
      </c>
      <c r="J156" s="49" t="s">
        <v>56</v>
      </c>
      <c r="K156" s="37"/>
    </row>
    <row r="157" spans="1:11">
      <c r="A157" s="7" t="s">
        <v>51</v>
      </c>
      <c r="B157" s="33"/>
      <c r="C157" s="33"/>
      <c r="D157" s="44" t="s">
        <v>105</v>
      </c>
      <c r="K157" s="37"/>
    </row>
    <row r="158" spans="1:11">
      <c r="A158" s="7" t="s">
        <v>106</v>
      </c>
      <c r="B158" s="33" t="s">
        <v>107</v>
      </c>
      <c r="C158" s="33"/>
      <c r="D158" s="44" t="s">
        <v>108</v>
      </c>
      <c r="E158" s="45">
        <v>-5.15</v>
      </c>
      <c r="F158" s="46" t="s">
        <v>56</v>
      </c>
      <c r="K158" s="37"/>
    </row>
    <row r="159" spans="1:11">
      <c r="A159" s="7" t="s">
        <v>106</v>
      </c>
      <c r="B159" s="33" t="s">
        <v>107</v>
      </c>
      <c r="C159" s="33"/>
      <c r="D159" s="44" t="s">
        <v>197</v>
      </c>
      <c r="E159" s="45">
        <v>-7.69</v>
      </c>
      <c r="F159" s="46" t="s">
        <v>56</v>
      </c>
      <c r="K159" s="37"/>
    </row>
    <row r="160" spans="1:11">
      <c r="A160" s="7" t="s">
        <v>106</v>
      </c>
      <c r="B160" s="33" t="s">
        <v>107</v>
      </c>
      <c r="C160" s="33"/>
      <c r="D160" s="44" t="s">
        <v>111</v>
      </c>
      <c r="E160" s="45">
        <v>-7.56</v>
      </c>
      <c r="F160" s="46" t="s">
        <v>56</v>
      </c>
      <c r="K160" s="37"/>
    </row>
    <row r="161" spans="1:11">
      <c r="A161" s="7" t="s">
        <v>106</v>
      </c>
      <c r="B161" s="33" t="s">
        <v>107</v>
      </c>
      <c r="C161" s="33"/>
      <c r="D161" s="44" t="s">
        <v>198</v>
      </c>
      <c r="E161" s="45">
        <v>-14.28</v>
      </c>
      <c r="F161" s="46" t="s">
        <v>56</v>
      </c>
      <c r="K161" s="37"/>
    </row>
    <row r="162" spans="1:11">
      <c r="A162" s="7" t="s">
        <v>106</v>
      </c>
      <c r="B162" s="33" t="s">
        <v>107</v>
      </c>
      <c r="C162" s="33"/>
      <c r="D162" s="44" t="s">
        <v>199</v>
      </c>
      <c r="E162" s="45">
        <v>-6.72</v>
      </c>
      <c r="F162" s="46" t="s">
        <v>56</v>
      </c>
      <c r="K162" s="37"/>
    </row>
    <row r="163" spans="1:11">
      <c r="A163" s="7" t="s">
        <v>106</v>
      </c>
      <c r="B163" s="33" t="s">
        <v>107</v>
      </c>
      <c r="C163" s="33"/>
      <c r="D163" s="44" t="s">
        <v>200</v>
      </c>
      <c r="E163" s="45">
        <v>-3.15</v>
      </c>
      <c r="F163" s="46" t="s">
        <v>56</v>
      </c>
      <c r="K163" s="37"/>
    </row>
    <row r="164" spans="1:11">
      <c r="A164" s="7" t="s">
        <v>106</v>
      </c>
      <c r="B164" s="33" t="s">
        <v>107</v>
      </c>
      <c r="C164" s="33"/>
      <c r="D164" s="44" t="s">
        <v>201</v>
      </c>
      <c r="E164" s="45">
        <v>-2.31</v>
      </c>
      <c r="F164" s="46" t="s">
        <v>56</v>
      </c>
      <c r="K164" s="37"/>
    </row>
    <row r="165" spans="1:11">
      <c r="A165" s="7" t="s">
        <v>106</v>
      </c>
      <c r="B165" s="33" t="s">
        <v>107</v>
      </c>
      <c r="C165" s="33"/>
      <c r="D165" s="44" t="s">
        <v>202</v>
      </c>
      <c r="E165" s="45">
        <v>-25.2</v>
      </c>
      <c r="F165" s="46" t="s">
        <v>56</v>
      </c>
      <c r="K165" s="37"/>
    </row>
    <row r="166" spans="1:11">
      <c r="A166" s="7" t="s">
        <v>97</v>
      </c>
      <c r="B166" s="33"/>
      <c r="C166" s="33"/>
      <c r="D166" s="44" t="s">
        <v>118</v>
      </c>
      <c r="E166" s="47" t="s">
        <v>99</v>
      </c>
      <c r="H166" s="48">
        <v>-70</v>
      </c>
      <c r="J166" s="49" t="s">
        <v>56</v>
      </c>
      <c r="K166" s="37"/>
    </row>
    <row r="167" spans="1:11">
      <c r="A167" s="7" t="s">
        <v>51</v>
      </c>
      <c r="B167" s="33"/>
      <c r="C167" s="33"/>
      <c r="D167" s="44" t="s">
        <v>119</v>
      </c>
      <c r="K167" s="37"/>
    </row>
    <row r="168" spans="1:11">
      <c r="A168" s="7" t="s">
        <v>120</v>
      </c>
      <c r="B168" s="33" t="s">
        <v>121</v>
      </c>
      <c r="C168" s="33"/>
      <c r="D168" s="44" t="s">
        <v>203</v>
      </c>
      <c r="E168" s="45">
        <v>-120.69</v>
      </c>
      <c r="F168" s="46" t="s">
        <v>56</v>
      </c>
      <c r="K168" s="37"/>
    </row>
    <row r="169" spans="1:11">
      <c r="A169" s="7" t="s">
        <v>120</v>
      </c>
      <c r="B169" s="33" t="s">
        <v>121</v>
      </c>
      <c r="C169" s="33"/>
      <c r="D169" s="44" t="s">
        <v>204</v>
      </c>
      <c r="E169" s="45">
        <v>-141.21</v>
      </c>
      <c r="F169" s="46" t="s">
        <v>56</v>
      </c>
      <c r="K169" s="37"/>
    </row>
    <row r="170" spans="1:11">
      <c r="A170" s="7" t="s">
        <v>120</v>
      </c>
      <c r="B170" s="33" t="s">
        <v>121</v>
      </c>
      <c r="C170" s="33"/>
      <c r="D170" s="44" t="s">
        <v>205</v>
      </c>
      <c r="E170" s="45">
        <v>-19.31</v>
      </c>
      <c r="F170" s="46" t="s">
        <v>56</v>
      </c>
      <c r="K170" s="37"/>
    </row>
    <row r="171" spans="1:11">
      <c r="A171" s="7" t="s">
        <v>120</v>
      </c>
      <c r="B171" s="33" t="s">
        <v>121</v>
      </c>
      <c r="C171" s="33"/>
      <c r="D171" s="44" t="s">
        <v>206</v>
      </c>
      <c r="E171" s="45">
        <v>-19.31</v>
      </c>
      <c r="F171" s="46" t="s">
        <v>56</v>
      </c>
      <c r="K171" s="37"/>
    </row>
    <row r="172" spans="1:11">
      <c r="A172" s="7" t="s">
        <v>120</v>
      </c>
      <c r="B172" s="33" t="s">
        <v>121</v>
      </c>
      <c r="C172" s="33"/>
      <c r="D172" s="44" t="s">
        <v>207</v>
      </c>
      <c r="E172" s="45">
        <v>-18.63</v>
      </c>
      <c r="F172" s="46" t="s">
        <v>56</v>
      </c>
      <c r="K172" s="37"/>
    </row>
    <row r="173" spans="1:11">
      <c r="A173" s="7" t="s">
        <v>120</v>
      </c>
      <c r="B173" s="33" t="s">
        <v>121</v>
      </c>
      <c r="C173" s="33"/>
      <c r="D173" s="44" t="s">
        <v>208</v>
      </c>
      <c r="E173" s="45">
        <v>-18.63</v>
      </c>
      <c r="F173" s="46" t="s">
        <v>56</v>
      </c>
      <c r="K173" s="37"/>
    </row>
    <row r="174" spans="1:11">
      <c r="A174" s="7" t="s">
        <v>120</v>
      </c>
      <c r="B174" s="33" t="s">
        <v>121</v>
      </c>
      <c r="C174" s="33"/>
      <c r="D174" s="44" t="s">
        <v>209</v>
      </c>
      <c r="E174" s="45">
        <v>-17.01</v>
      </c>
      <c r="F174" s="46" t="s">
        <v>56</v>
      </c>
      <c r="K174" s="37"/>
    </row>
    <row r="175" spans="1:11">
      <c r="A175" s="7" t="s">
        <v>120</v>
      </c>
      <c r="B175" s="33" t="s">
        <v>121</v>
      </c>
      <c r="C175" s="33"/>
      <c r="D175" s="44" t="s">
        <v>210</v>
      </c>
      <c r="E175" s="45">
        <v>-29.57</v>
      </c>
      <c r="F175" s="46" t="s">
        <v>56</v>
      </c>
      <c r="K175" s="37"/>
    </row>
    <row r="176" spans="1:11">
      <c r="A176" s="7" t="s">
        <v>120</v>
      </c>
      <c r="B176" s="33" t="s">
        <v>121</v>
      </c>
      <c r="C176" s="33"/>
      <c r="D176" s="44" t="s">
        <v>211</v>
      </c>
      <c r="E176" s="45">
        <v>-29.57</v>
      </c>
      <c r="F176" s="46" t="s">
        <v>56</v>
      </c>
      <c r="K176" s="37"/>
    </row>
    <row r="177" spans="1:14">
      <c r="A177" s="7" t="s">
        <v>120</v>
      </c>
      <c r="B177" s="33" t="s">
        <v>121</v>
      </c>
      <c r="C177" s="33"/>
      <c r="D177" s="44" t="s">
        <v>212</v>
      </c>
      <c r="E177" s="45">
        <v>-17.01</v>
      </c>
      <c r="F177" s="46" t="s">
        <v>56</v>
      </c>
      <c r="K177" s="37"/>
    </row>
    <row r="178" spans="1:14">
      <c r="A178" s="7" t="s">
        <v>120</v>
      </c>
      <c r="B178" s="33" t="s">
        <v>121</v>
      </c>
      <c r="C178" s="33"/>
      <c r="D178" s="44" t="s">
        <v>213</v>
      </c>
      <c r="E178" s="45">
        <v>-35.18</v>
      </c>
      <c r="F178" s="46" t="s">
        <v>56</v>
      </c>
      <c r="K178" s="37"/>
    </row>
    <row r="179" spans="1:14">
      <c r="A179" s="7" t="s">
        <v>120</v>
      </c>
      <c r="B179" s="33" t="s">
        <v>121</v>
      </c>
      <c r="C179" s="33"/>
      <c r="D179" s="44" t="s">
        <v>214</v>
      </c>
      <c r="E179" s="45">
        <v>-32.51</v>
      </c>
      <c r="F179" s="46" t="s">
        <v>56</v>
      </c>
      <c r="K179" s="37"/>
    </row>
    <row r="180" spans="1:14">
      <c r="A180" s="7" t="s">
        <v>120</v>
      </c>
      <c r="B180" s="33" t="s">
        <v>121</v>
      </c>
      <c r="C180" s="33"/>
      <c r="D180" s="44" t="s">
        <v>215</v>
      </c>
      <c r="E180" s="45">
        <v>-7.43</v>
      </c>
      <c r="F180" s="46" t="s">
        <v>56</v>
      </c>
      <c r="K180" s="37"/>
    </row>
    <row r="181" spans="1:14">
      <c r="A181" s="7" t="s">
        <v>120</v>
      </c>
      <c r="B181" s="33" t="s">
        <v>121</v>
      </c>
      <c r="C181" s="33"/>
      <c r="D181" s="44" t="s">
        <v>216</v>
      </c>
      <c r="E181" s="45">
        <v>-18.09</v>
      </c>
      <c r="F181" s="46" t="s">
        <v>56</v>
      </c>
      <c r="K181" s="37"/>
    </row>
    <row r="182" spans="1:14">
      <c r="A182" s="7" t="s">
        <v>97</v>
      </c>
      <c r="B182" s="33"/>
      <c r="C182" s="33"/>
      <c r="D182" s="44" t="s">
        <v>127</v>
      </c>
      <c r="E182" s="47" t="s">
        <v>99</v>
      </c>
      <c r="H182" s="48">
        <v>-520</v>
      </c>
      <c r="J182" s="49" t="s">
        <v>56</v>
      </c>
      <c r="K182" s="37"/>
    </row>
    <row r="183" spans="1:14" hidden="1">
      <c r="A183" s="7" t="s">
        <v>128</v>
      </c>
    </row>
    <row r="184" spans="1:14">
      <c r="A184" s="7">
        <v>9</v>
      </c>
      <c r="B184" s="33" t="s">
        <v>217</v>
      </c>
      <c r="C184" s="33"/>
      <c r="D184" s="36" t="s">
        <v>218</v>
      </c>
      <c r="E184" s="37"/>
      <c r="F184" s="37"/>
      <c r="G184" s="38" t="s">
        <v>13</v>
      </c>
      <c r="H184" s="39">
        <v>100</v>
      </c>
      <c r="I184" s="39"/>
      <c r="J184" s="40"/>
      <c r="K184" s="41">
        <f>IF(AND(H184= "",I184= ""), 0, ROUND(ROUND(J184, 2) * ROUND(IF(I184="",H184,I184),  2), 2))</f>
        <v/>
      </c>
      <c r="L184" s="7"/>
      <c r="N184" s="42">
        <v>0.2</v>
      </c>
    </row>
    <row r="185" spans="1:14" hidden="1">
      <c r="A185" s="7" t="s">
        <v>48</v>
      </c>
    </row>
    <row r="186" spans="1:14">
      <c r="A186" s="7" t="s">
        <v>97</v>
      </c>
      <c r="B186" s="33"/>
      <c r="C186" s="33"/>
      <c r="D186" s="44" t="s">
        <v>147</v>
      </c>
      <c r="H186" s="48">
        <v>100</v>
      </c>
      <c r="J186" s="49" t="s">
        <v>56</v>
      </c>
      <c r="K186" s="37"/>
    </row>
    <row r="187" spans="1:14" hidden="1">
      <c r="A187" s="7" t="s">
        <v>128</v>
      </c>
    </row>
    <row r="188" spans="1:14" hidden="1">
      <c r="A188" s="7" t="s">
        <v>139</v>
      </c>
    </row>
    <row r="189" spans="1:14">
      <c r="A189" s="7">
        <v>8</v>
      </c>
      <c r="B189" s="33" t="s">
        <v>219</v>
      </c>
      <c r="C189" s="33"/>
      <c r="D189" s="34" t="s">
        <v>220</v>
      </c>
      <c r="E189" s="34"/>
      <c r="F189" s="34"/>
      <c r="K189" s="35"/>
      <c r="L189" s="7"/>
    </row>
    <row r="190" spans="1:14" hidden="1">
      <c r="A190" s="7" t="s">
        <v>221</v>
      </c>
    </row>
    <row r="191" spans="1:14">
      <c r="A191" s="7">
        <v>9</v>
      </c>
      <c r="B191" s="33" t="s">
        <v>222</v>
      </c>
      <c r="C191" s="33"/>
      <c r="D191" s="36" t="s">
        <v>223</v>
      </c>
      <c r="E191" s="37"/>
      <c r="F191" s="37"/>
      <c r="G191" s="38" t="s">
        <v>168</v>
      </c>
      <c r="H191" s="50">
        <v>2</v>
      </c>
      <c r="I191" s="50"/>
      <c r="J191" s="40"/>
      <c r="K191" s="41">
        <f>IF(AND(H191= "",I191= ""), 0, ROUND(ROUND(J191, 2) * ROUND(IF(I191="",H191,I191),  0), 2))</f>
        <v/>
      </c>
      <c r="L191" s="7"/>
      <c r="N191" s="42">
        <v>0.2</v>
      </c>
    </row>
    <row r="192" spans="1:14" hidden="1">
      <c r="A192" s="7" t="s">
        <v>48</v>
      </c>
    </row>
    <row r="193" spans="1:14">
      <c r="A193" s="7" t="s">
        <v>97</v>
      </c>
      <c r="B193" s="33"/>
      <c r="C193" s="33"/>
      <c r="D193" s="44" t="s">
        <v>147</v>
      </c>
      <c r="H193" s="51">
        <v>2</v>
      </c>
      <c r="J193" s="52" t="s">
        <v>169</v>
      </c>
      <c r="K193" s="37"/>
    </row>
    <row r="194" spans="1:14" hidden="1">
      <c r="A194" s="7" t="s">
        <v>128</v>
      </c>
    </row>
    <row r="195" spans="1:14">
      <c r="A195" s="7">
        <v>9</v>
      </c>
      <c r="B195" s="33" t="s">
        <v>224</v>
      </c>
      <c r="C195" s="33"/>
      <c r="D195" s="36" t="s">
        <v>225</v>
      </c>
      <c r="E195" s="37"/>
      <c r="F195" s="37"/>
      <c r="G195" s="38" t="s">
        <v>168</v>
      </c>
      <c r="H195" s="50">
        <v>1</v>
      </c>
      <c r="I195" s="50"/>
      <c r="J195" s="40"/>
      <c r="K195" s="41">
        <f>IF(AND(H195= "",I195= ""), 0, ROUND(ROUND(J195, 2) * ROUND(IF(I195="",H195,I195),  0), 2))</f>
        <v/>
      </c>
      <c r="L195" s="7"/>
      <c r="N195" s="42">
        <v>0.2</v>
      </c>
    </row>
    <row r="196" spans="1:14" hidden="1">
      <c r="A196" s="7" t="s">
        <v>48</v>
      </c>
    </row>
    <row r="197" spans="1:14">
      <c r="A197" s="7" t="s">
        <v>97</v>
      </c>
      <c r="B197" s="33"/>
      <c r="C197" s="33"/>
      <c r="D197" s="44" t="s">
        <v>147</v>
      </c>
      <c r="H197" s="51">
        <v>1</v>
      </c>
      <c r="J197" s="52" t="s">
        <v>169</v>
      </c>
      <c r="K197" s="37"/>
    </row>
    <row r="198" spans="1:14" hidden="1">
      <c r="A198" s="7" t="s">
        <v>128</v>
      </c>
    </row>
    <row r="199" spans="1:14">
      <c r="A199" s="7">
        <v>9</v>
      </c>
      <c r="B199" s="33" t="s">
        <v>226</v>
      </c>
      <c r="C199" s="33"/>
      <c r="D199" s="36" t="s">
        <v>227</v>
      </c>
      <c r="E199" s="37"/>
      <c r="F199" s="37"/>
      <c r="G199" s="38" t="s">
        <v>168</v>
      </c>
      <c r="H199" s="50">
        <v>1</v>
      </c>
      <c r="I199" s="50"/>
      <c r="J199" s="40"/>
      <c r="K199" s="41">
        <f>IF(AND(H199= "",I199= ""), 0, ROUND(ROUND(J199, 2) * ROUND(IF(I199="",H199,I199),  0), 2))</f>
        <v/>
      </c>
      <c r="L199" s="7"/>
      <c r="N199" s="42">
        <v>0.2</v>
      </c>
    </row>
    <row r="200" spans="1:14" hidden="1">
      <c r="A200" s="7" t="s">
        <v>48</v>
      </c>
    </row>
    <row r="201" spans="1:14">
      <c r="A201" s="7" t="s">
        <v>97</v>
      </c>
      <c r="B201" s="33"/>
      <c r="C201" s="33"/>
      <c r="D201" s="44" t="s">
        <v>147</v>
      </c>
      <c r="H201" s="51">
        <v>1</v>
      </c>
      <c r="J201" s="52" t="s">
        <v>169</v>
      </c>
      <c r="K201" s="37"/>
    </row>
    <row r="202" spans="1:14" hidden="1">
      <c r="A202" s="7" t="s">
        <v>128</v>
      </c>
    </row>
    <row r="203" spans="1:14" hidden="1">
      <c r="A203" s="7" t="s">
        <v>139</v>
      </c>
    </row>
    <row r="204" spans="1:14">
      <c r="A204" s="7" t="s">
        <v>42</v>
      </c>
      <c r="B204" s="37"/>
      <c r="C204" s="37"/>
      <c r="K204" s="37"/>
    </row>
    <row r="205" spans="1:14">
      <c r="B205" s="37"/>
      <c r="C205" s="37"/>
      <c r="D205" s="53" t="s">
        <v>41</v>
      </c>
      <c r="E205" s="54"/>
      <c r="F205" s="54"/>
      <c r="G205" s="55"/>
      <c r="H205" s="55"/>
      <c r="I205" s="55"/>
      <c r="J205" s="55"/>
      <c r="K205" s="56"/>
    </row>
    <row r="206" spans="1:14">
      <c r="B206" s="37"/>
      <c r="C206" s="37"/>
      <c r="D206" s="57"/>
      <c r="E206" s="7"/>
      <c r="F206" s="7"/>
      <c r="G206" s="7"/>
      <c r="H206" s="7"/>
      <c r="I206" s="7"/>
      <c r="J206" s="7"/>
      <c r="K206" s="8"/>
    </row>
    <row r="207" spans="1:14">
      <c r="B207" s="37"/>
      <c r="C207" s="37"/>
      <c r="D207" s="58" t="s">
        <v>228</v>
      </c>
      <c r="E207" s="59"/>
      <c r="F207" s="59"/>
      <c r="G207" s="60">
        <f>SUMIF(L8:L204, IF(L7="","",L7), K8:K204)</f>
        <v/>
      </c>
      <c r="H207" s="60"/>
      <c r="I207" s="60"/>
      <c r="J207" s="60"/>
      <c r="K207" s="61"/>
    </row>
    <row r="208" spans="1:14" hidden="1">
      <c r="B208" s="37"/>
      <c r="C208" s="37"/>
      <c r="D208" s="62" t="s">
        <v>229</v>
      </c>
      <c r="E208" s="63"/>
      <c r="F208" s="63"/>
      <c r="G208" s="64">
        <f>ROUND(SUMIF(L8:L204, IF(L7="","",L7), K8:K204) * 0.2, 2)</f>
        <v/>
      </c>
      <c r="H208" s="64"/>
      <c r="I208" s="64"/>
      <c r="J208" s="64"/>
      <c r="K208" s="65"/>
    </row>
    <row r="209" spans="1:11" hidden="1">
      <c r="B209" s="37"/>
      <c r="C209" s="37"/>
      <c r="D209" s="58" t="s">
        <v>230</v>
      </c>
      <c r="E209" s="59"/>
      <c r="F209" s="59"/>
      <c r="G209" s="60">
        <f>SUM(G207:G208)</f>
        <v/>
      </c>
      <c r="H209" s="60"/>
      <c r="I209" s="60"/>
      <c r="J209" s="60"/>
      <c r="K209" s="61"/>
    </row>
    <row r="210" spans="1:11" ht="31.5" customHeight="1">
      <c r="B210" s="3"/>
      <c r="C210" s="3"/>
      <c r="D210" s="66" t="s">
        <v>231</v>
      </c>
      <c r="E210" s="66"/>
      <c r="F210" s="66"/>
      <c r="G210" s="66"/>
      <c r="H210" s="66"/>
      <c r="I210" s="66"/>
      <c r="J210" s="66"/>
      <c r="K210" s="66"/>
    </row>
    <row r="212" spans="1:11">
      <c r="D212" s="67" t="s">
        <v>232</v>
      </c>
      <c r="E212" s="67"/>
      <c r="F212" s="67"/>
      <c r="G212" s="67"/>
      <c r="H212" s="67"/>
      <c r="I212" s="67"/>
      <c r="J212" s="67"/>
      <c r="K212" s="67"/>
    </row>
    <row r="213" spans="1:11">
      <c r="D213" s="68" t="s">
        <v>233</v>
      </c>
      <c r="E213" s="69"/>
      <c r="F213" s="69"/>
      <c r="G213" s="70">
        <f>SUMIF(L9:L199, "", K9:K199)</f>
        <v/>
      </c>
      <c r="H213" s="70"/>
      <c r="I213" s="70"/>
      <c r="J213" s="70"/>
      <c r="K213" s="70"/>
    </row>
    <row r="214" spans="1:11">
      <c r="D214" s="71" t="s">
        <v>234</v>
      </c>
      <c r="E214" s="72"/>
      <c r="F214" s="72"/>
      <c r="G214" s="73"/>
      <c r="H214" s="73"/>
      <c r="I214" s="73"/>
      <c r="J214" s="73"/>
      <c r="K214" s="74"/>
    </row>
    <row r="215" spans="1:11">
      <c r="D215" s="75"/>
      <c r="E215" s="3"/>
      <c r="F215" s="3"/>
      <c r="G215" s="3"/>
      <c r="H215" s="3"/>
      <c r="I215" s="3"/>
      <c r="J215" s="3"/>
      <c r="K215" s="76"/>
    </row>
    <row r="216" spans="1:11">
      <c r="A216" s="77"/>
      <c r="D216" s="78" t="s">
        <v>228</v>
      </c>
      <c r="E216" s="7"/>
      <c r="F216" s="7"/>
      <c r="G216" s="79">
        <f>SUMIF(L5:L210, IF(L4="","",L4), K5:K210)</f>
        <v/>
      </c>
      <c r="H216" s="80"/>
      <c r="I216" s="80"/>
      <c r="J216" s="80"/>
      <c r="K216" s="81"/>
    </row>
    <row r="217" spans="1:11">
      <c r="A217" s="77"/>
      <c r="D217" s="78" t="s">
        <v>229</v>
      </c>
      <c r="E217" s="7"/>
      <c r="F217" s="7"/>
      <c r="G217" s="79">
        <f>ROUND(SUMIF(L5:L210, IF(L4="","",L4), K5:K210) * 0.2, 2)</f>
        <v/>
      </c>
      <c r="H217" s="80"/>
      <c r="I217" s="80"/>
      <c r="J217" s="80"/>
      <c r="K217" s="81"/>
    </row>
    <row r="218" spans="1:11">
      <c r="D218" s="82" t="s">
        <v>230</v>
      </c>
      <c r="E218" s="83"/>
      <c r="F218" s="83"/>
      <c r="G218" s="84">
        <f>SUM(G216:G217)</f>
        <v/>
      </c>
      <c r="H218" s="85"/>
      <c r="I218" s="85"/>
      <c r="J218" s="85"/>
      <c r="K218" s="86"/>
    </row>
    <row r="219" spans="1:11">
      <c r="D219" s="87"/>
      <c r="E219" s="7"/>
      <c r="F219" s="7"/>
      <c r="G219" s="7"/>
      <c r="H219" s="7"/>
      <c r="I219" s="7"/>
      <c r="J219" s="7"/>
      <c r="K219" s="7"/>
    </row>
    <row r="220" spans="1:11">
      <c r="D220" s="88" t="s">
        <v>235</v>
      </c>
      <c r="E220" s="88"/>
      <c r="F220" s="88"/>
      <c r="G220" s="88"/>
      <c r="H220" s="88"/>
      <c r="I220" s="88"/>
      <c r="J220" s="88"/>
      <c r="K220" s="88"/>
    </row>
    <row r="221" spans="1:11">
      <c r="D221" s="89">
        <f>IF('Paramètres'!AA2&lt;&gt;"",'Paramètres'!AA2,"")</f>
        <v/>
      </c>
      <c r="E221" s="89"/>
      <c r="F221" s="89"/>
      <c r="G221" s="89"/>
      <c r="H221" s="89"/>
      <c r="I221" s="89"/>
      <c r="J221" s="89"/>
      <c r="K221" s="89"/>
    </row>
    <row r="222" spans="1:11">
      <c r="D222" s="89"/>
      <c r="E222" s="89"/>
      <c r="F222" s="89"/>
      <c r="G222" s="89"/>
      <c r="H222" s="89"/>
      <c r="I222" s="89"/>
      <c r="J222" s="89"/>
      <c r="K222" s="89"/>
    </row>
  </sheetData>
  <sheetProtection password="E95E" sheet="1" objects="1" selectLockedCells="1"/>
  <mergeCells count="52">
    <mergeCell ref="D3:F3"/>
    <mergeCell ref="D4:F4"/>
    <mergeCell ref="D7:F7"/>
    <mergeCell ref="D8:F8"/>
    <mergeCell ref="D9:F9"/>
    <mergeCell ref="D11:J11"/>
    <mergeCell ref="D78:F78"/>
    <mergeCell ref="D80:J80"/>
    <mergeCell ref="D91:F91"/>
    <mergeCell ref="D92:F92"/>
    <mergeCell ref="D94:J94"/>
    <mergeCell ref="D97:F97"/>
    <mergeCell ref="D101:F101"/>
    <mergeCell ref="D103:J103"/>
    <mergeCell ref="D106:F106"/>
    <mergeCell ref="D108:J108"/>
    <mergeCell ref="D122:F122"/>
    <mergeCell ref="D127:F127"/>
    <mergeCell ref="D128:F128"/>
    <mergeCell ref="D130:J130"/>
    <mergeCell ref="D184:F184"/>
    <mergeCell ref="D189:F189"/>
    <mergeCell ref="D191:F191"/>
    <mergeCell ref="D195:F195"/>
    <mergeCell ref="D199:F199"/>
    <mergeCell ref="D204:F204"/>
    <mergeCell ref="G205:K205"/>
    <mergeCell ref="D205:F205"/>
    <mergeCell ref="G206:K206"/>
    <mergeCell ref="D206:F206"/>
    <mergeCell ref="G207:K207"/>
    <mergeCell ref="D207:F207"/>
    <mergeCell ref="G208:K208"/>
    <mergeCell ref="D208:F208"/>
    <mergeCell ref="G209:K209"/>
    <mergeCell ref="D209:F209"/>
    <mergeCell ref="D210:K210"/>
    <mergeCell ref="D212:K212"/>
    <mergeCell ref="G213:K213"/>
    <mergeCell ref="D213:F213"/>
    <mergeCell ref="D214:F214"/>
    <mergeCell ref="D215:K215"/>
    <mergeCell ref="D216:F216"/>
    <mergeCell ref="G216:K216"/>
    <mergeCell ref="D217:F217"/>
    <mergeCell ref="G217:K217"/>
    <mergeCell ref="D218:F218"/>
    <mergeCell ref="G218:K218"/>
    <mergeCell ref="D219:K219"/>
    <mergeCell ref="D220:K220"/>
    <mergeCell ref="D221:K221"/>
    <mergeCell ref="D222:K22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&amp;L1649.2 - Aménagement d'un centre de dialyse
Zone des Longènes - Lot04 - 21000 DIJON&amp;RDPGF - Lot n°02 PEINTURE 
PRO - Edition du 29/01/2026</oddHeader>
    <oddFooter>&amp;CEdition du 29/01/2026&amp;RPage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69" t="s">
        <v>236</v>
      </c>
      <c r="AA1" s="7">
        <f>IF('DPGF'!G218&lt;&gt;"",'DPGF'!G218,"0")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0" t="s">
        <v>237</v>
      </c>
      <c r="B3" s="91" t="s">
        <v>238</v>
      </c>
      <c r="C3" s="92" t="s">
        <v>263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0" t="s">
        <v>239</v>
      </c>
      <c r="B5" s="91" t="s">
        <v>240</v>
      </c>
      <c r="C5" s="92" t="s">
        <v>264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0" t="s">
        <v>249</v>
      </c>
      <c r="B7" s="91" t="s">
        <v>250</v>
      </c>
      <c r="C7" s="92" t="s">
        <v>265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0" t="s">
        <v>251</v>
      </c>
      <c r="B9" s="91" t="s">
        <v>252</v>
      </c>
      <c r="C9" s="92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0" t="s">
        <v>241</v>
      </c>
      <c r="B11" s="91" t="s">
        <v>242</v>
      </c>
      <c r="C11" s="92" t="s">
        <v>41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0" t="s">
        <v>253</v>
      </c>
      <c r="B13" s="91" t="s">
        <v>254</v>
      </c>
      <c r="C13" s="92" t="s">
        <v>266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0" t="s">
        <v>255</v>
      </c>
      <c r="B15" s="91" t="s">
        <v>256</v>
      </c>
      <c r="C15" s="92" t="s">
        <v>267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0" t="s">
        <v>257</v>
      </c>
      <c r="B17" s="91" t="s">
        <v>258</v>
      </c>
      <c r="C17" s="92" t="s">
        <v>268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259</v>
      </c>
      <c r="AA19" s="7">
        <f>INT((AA5-AA18*100)/10)</f>
        <v/>
      </c>
    </row>
    <row r="20" spans="1:27" ht="12.75" customHeight="1">
      <c r="C20" s="95">
        <v>0.055</v>
      </c>
      <c r="E20" s="94" t="s">
        <v>260</v>
      </c>
      <c r="AA20" s="7">
        <f>AA5-AA18*100-AA19*10</f>
        <v/>
      </c>
    </row>
    <row r="21" spans="1:27" ht="12.75" customHeight="1">
      <c r="C21" s="95">
        <v>0</v>
      </c>
      <c r="E21" s="94" t="s">
        <v>261</v>
      </c>
      <c r="AA21" s="7">
        <f>INT(AA6/10)</f>
        <v/>
      </c>
    </row>
    <row r="22" spans="1:27" ht="12.75" customHeight="1">
      <c r="C22" s="96">
        <v>0</v>
      </c>
      <c r="E22" s="94" t="s">
        <v>262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0" t="s">
        <v>243</v>
      </c>
      <c r="B24" s="91" t="s">
        <v>244</v>
      </c>
      <c r="C24" s="92" t="s">
        <v>269</v>
      </c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0" t="s">
        <v>245</v>
      </c>
      <c r="B26" s="91" t="s">
        <v>246</v>
      </c>
      <c r="C26" s="92" t="s">
        <v>270</v>
      </c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0" t="s">
        <v>247</v>
      </c>
      <c r="B28" s="91" t="s">
        <v>248</v>
      </c>
      <c r="C28" s="92"/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271</v>
      </c>
      <c r="B1" s="7" t="s">
        <v>272</v>
      </c>
    </row>
    <row r="2" spans="1:3">
      <c r="A2" s="7" t="s">
        <v>273</v>
      </c>
      <c r="B2" s="7" t="s">
        <v>263</v>
      </c>
    </row>
    <row r="3" spans="1:3">
      <c r="A3" s="7" t="s">
        <v>274</v>
      </c>
      <c r="B3" s="7">
        <v>1</v>
      </c>
    </row>
    <row r="4" spans="1:3">
      <c r="A4" s="7" t="s">
        <v>275</v>
      </c>
      <c r="B4" s="7">
        <v>0</v>
      </c>
    </row>
    <row r="5" spans="1:3">
      <c r="A5" s="7" t="s">
        <v>276</v>
      </c>
      <c r="B5" s="7">
        <v>0</v>
      </c>
    </row>
    <row r="6" spans="1:3">
      <c r="A6" s="7" t="s">
        <v>277</v>
      </c>
      <c r="B6" s="7">
        <v>1</v>
      </c>
    </row>
    <row r="7" spans="1:3">
      <c r="A7" s="7" t="s">
        <v>278</v>
      </c>
      <c r="B7" s="7">
        <v>1</v>
      </c>
    </row>
    <row r="8" spans="1:3">
      <c r="A8" s="7" t="s">
        <v>279</v>
      </c>
      <c r="B8" s="7">
        <v>0</v>
      </c>
    </row>
    <row r="9" spans="1:3">
      <c r="A9" s="7" t="s">
        <v>280</v>
      </c>
      <c r="B9" s="7">
        <v>0</v>
      </c>
    </row>
    <row r="10" spans="1:3">
      <c r="A10" s="7" t="s">
        <v>281</v>
      </c>
      <c r="C10" s="7" t="s">
        <v>282</v>
      </c>
    </row>
    <row r="11" spans="1:3">
      <c r="A11" s="7" t="s">
        <v>283</v>
      </c>
      <c r="B11" s="7">
        <v>0</v>
      </c>
    </row>
    <row r="12" spans="1:3">
      <c r="A12" s="7" t="s">
        <v>284</v>
      </c>
      <c r="B12" s="7" t="s">
        <v>285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97" t="s">
        <v>286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0" t="s">
        <v>237</v>
      </c>
      <c r="B4" s="91" t="s">
        <v>287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0" t="s">
        <v>239</v>
      </c>
      <c r="B6" s="91" t="s">
        <v>288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0" t="s">
        <v>249</v>
      </c>
      <c r="B8" s="91" t="s">
        <v>289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0" t="s">
        <v>251</v>
      </c>
      <c r="B10" s="91" t="s">
        <v>290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0" t="s">
        <v>241</v>
      </c>
      <c r="B12" s="91" t="s">
        <v>291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0" t="s">
        <v>253</v>
      </c>
      <c r="B14" s="91" t="s">
        <v>292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0" t="s">
        <v>255</v>
      </c>
      <c r="B16" s="91" t="s">
        <v>293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0" t="s">
        <v>257</v>
      </c>
      <c r="B18" s="91" t="s">
        <v>294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0" t="s">
        <v>295</v>
      </c>
      <c r="B20" s="91" t="s">
        <v>296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0" t="s">
        <v>243</v>
      </c>
      <c r="B22" s="91" t="s">
        <v>297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0" t="s">
        <v>245</v>
      </c>
      <c r="B24" s="91" t="s">
        <v>298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0" t="s">
        <v>247</v>
      </c>
      <c r="B28" s="91" t="s">
        <v>299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1" t="s">
        <v>300</v>
      </c>
      <c r="C2" s="101"/>
      <c r="D2" s="101"/>
      <c r="E2" s="101"/>
      <c r="F2" s="101"/>
    </row>
    <row r="4" spans="2:6" ht="12.75" customHeight="1">
      <c r="B4" s="102" t="s">
        <v>301</v>
      </c>
      <c r="C4" s="102" t="s">
        <v>302</v>
      </c>
      <c r="D4" s="102" t="s">
        <v>303</v>
      </c>
      <c r="E4" s="102" t="s">
        <v>304</v>
      </c>
      <c r="F4" s="102" t="s">
        <v>305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2026-01-29T13:51:52Z</dcterms:created>
  <dcterms:modified xsi:type="dcterms:W3CDTF">2026-01-29T13:51:52Z</dcterms:modified>
</cp:coreProperties>
</file>